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E:\Larsis Dateien\LA-Tools\"/>
    </mc:Choice>
  </mc:AlternateContent>
  <bookViews>
    <workbookView xWindow="-120" yWindow="-120" windowWidth="29040" windowHeight="15840"/>
  </bookViews>
  <sheets>
    <sheet name="Deckblatt" sheetId="7" r:id="rId1"/>
    <sheet name="Berechnung xi" sheetId="3" r:id="rId2"/>
    <sheet name="Bericht" sheetId="1" r:id="rId3"/>
    <sheet name="Notizen" sheetId="5" r:id="rId4"/>
    <sheet name="Validierung" sheetId="6" state="hidden" r:id="rId5"/>
    <sheet name="Beispiel, Bericht" sheetId="4" r:id="rId6"/>
  </sheets>
  <externalReferences>
    <externalReference r:id="rId7"/>
    <externalReference r:id="rId8"/>
  </externalReferences>
  <definedNames>
    <definedName name="_xlnm.Print_Area" localSheetId="5">'Beispiel, Bericht'!$A$1:$I$54</definedName>
    <definedName name="_xlnm.Print_Area" localSheetId="2">Bericht!$A$1:$I$54</definedName>
    <definedName name="Informationswerte" localSheetId="0">#REF!</definedName>
    <definedName name="Informationswerte">#REF!</definedName>
    <definedName name="Konzentrationswerte" localSheetId="0">#REF!</definedName>
    <definedName name="Konzentrationswerte">#REF!</definedName>
    <definedName name="MW">'[1]Statistik für Mehrfachbest.'!$F$18</definedName>
    <definedName name="N">'[1]Statistik für Mehrfachbest.'!$F$17</definedName>
    <definedName name="uuu" localSheetId="0">#REF!</definedName>
    <definedName name="y_1" localSheetId="0">'[2]Allgemeines Beispiel'!#REF!</definedName>
    <definedName name="y_1">'[2]Allgemeines Beispiel'!#REF!</definedName>
    <definedName name="y_10" localSheetId="0">'[2]Allgemeines Beispiel'!#REF!</definedName>
    <definedName name="y_10">'[2]Allgemeines Beispiel'!#REF!</definedName>
    <definedName name="y_2" localSheetId="0">'[2]Allgemeines Beispiel'!#REF!</definedName>
    <definedName name="y_2">'[2]Allgemeines Beispiel'!#REF!</definedName>
    <definedName name="y_3" localSheetId="0">'[2]Allgemeines Beispiel'!#REF!</definedName>
    <definedName name="y_3">'[2]Allgemeines Beispiel'!#REF!</definedName>
    <definedName name="y_4" localSheetId="0">'[2]Allgemeines Beispiel'!#REF!</definedName>
    <definedName name="y_4">'[2]Allgemeines Beispiel'!#REF!</definedName>
    <definedName name="y_5" localSheetId="0">'[2]Allgemeines Beispiel'!#REF!</definedName>
    <definedName name="y_5">'[2]Allgemeines Beispiel'!#REF!</definedName>
    <definedName name="y_6" localSheetId="0">'[2]Allgemeines Beispiel'!#REF!</definedName>
    <definedName name="y_6">'[2]Allgemeines Beispiel'!#REF!</definedName>
    <definedName name="y_7" localSheetId="0">'[2]Allgemeines Beispiel'!#REF!</definedName>
    <definedName name="y_7">'[2]Allgemeines Beispiel'!#REF!</definedName>
    <definedName name="y_8" localSheetId="0">'[2]Allgemeines Beispiel'!#REF!</definedName>
    <definedName name="y_8">'[2]Allgemeines Beispiel'!#REF!</definedName>
    <definedName name="y_9" localSheetId="0">'[2]Allgemeines Beispiel'!#REF!</definedName>
    <definedName name="y_9">'[2]Allgemeines Beispiel'!#REF!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3" l="1"/>
  <c r="G6" i="3"/>
  <c r="H6" i="3"/>
  <c r="I6" i="3"/>
  <c r="J6" i="3"/>
  <c r="K6" i="3"/>
  <c r="L6" i="3"/>
  <c r="M6" i="3"/>
  <c r="N6" i="3"/>
  <c r="E6" i="3"/>
  <c r="J14" i="3" l="1"/>
  <c r="I13" i="3"/>
  <c r="H12" i="3"/>
  <c r="G11" i="3"/>
  <c r="F10" i="3"/>
  <c r="E9" i="3"/>
  <c r="E10" i="3" l="1"/>
  <c r="B18" i="1" l="1"/>
  <c r="E24" i="3"/>
  <c r="E13" i="3"/>
  <c r="E11" i="3"/>
  <c r="S14" i="6" l="1"/>
  <c r="S13" i="6"/>
  <c r="S12" i="6"/>
  <c r="S11" i="6"/>
  <c r="S10" i="6"/>
  <c r="S9" i="6"/>
  <c r="S8" i="6"/>
  <c r="S6" i="6"/>
  <c r="C23" i="1"/>
  <c r="C24" i="1"/>
  <c r="C25" i="1"/>
  <c r="C26" i="1"/>
  <c r="C27" i="1"/>
  <c r="K15" i="3"/>
  <c r="C22" i="1"/>
  <c r="C31" i="1" l="1"/>
  <c r="N18" i="3"/>
  <c r="C30" i="1"/>
  <c r="M17" i="3"/>
  <c r="C29" i="1"/>
  <c r="L16" i="3"/>
  <c r="C28" i="1"/>
  <c r="D21" i="1"/>
  <c r="B24" i="1"/>
  <c r="B25" i="1"/>
  <c r="B26" i="1"/>
  <c r="B27" i="1"/>
  <c r="B28" i="1"/>
  <c r="B29" i="1"/>
  <c r="B30" i="1"/>
  <c r="B31" i="1"/>
  <c r="B23" i="1"/>
  <c r="B22" i="1"/>
  <c r="M16" i="3" l="1"/>
  <c r="D34" i="1"/>
  <c r="F9" i="3"/>
  <c r="G9" i="3"/>
  <c r="H9" i="3"/>
  <c r="I9" i="3"/>
  <c r="J9" i="3"/>
  <c r="K9" i="3"/>
  <c r="L9" i="3"/>
  <c r="M9" i="3"/>
  <c r="N9" i="3"/>
  <c r="G10" i="3"/>
  <c r="H10" i="3"/>
  <c r="I10" i="3"/>
  <c r="J10" i="3"/>
  <c r="K10" i="3"/>
  <c r="L10" i="3"/>
  <c r="M10" i="3"/>
  <c r="N10" i="3"/>
  <c r="F11" i="3"/>
  <c r="H11" i="3"/>
  <c r="I11" i="3"/>
  <c r="J11" i="3"/>
  <c r="K11" i="3"/>
  <c r="L11" i="3"/>
  <c r="M11" i="3"/>
  <c r="N11" i="3"/>
  <c r="F12" i="3"/>
  <c r="G12" i="3"/>
  <c r="I12" i="3"/>
  <c r="J12" i="3"/>
  <c r="K12" i="3"/>
  <c r="L12" i="3"/>
  <c r="M12" i="3"/>
  <c r="N12" i="3"/>
  <c r="F13" i="3"/>
  <c r="G13" i="3"/>
  <c r="H13" i="3"/>
  <c r="J13" i="3"/>
  <c r="K13" i="3"/>
  <c r="L13" i="3"/>
  <c r="M13" i="3"/>
  <c r="N13" i="3"/>
  <c r="F14" i="3"/>
  <c r="G14" i="3"/>
  <c r="H14" i="3"/>
  <c r="I14" i="3"/>
  <c r="K14" i="3"/>
  <c r="L14" i="3"/>
  <c r="M14" i="3"/>
  <c r="N14" i="3"/>
  <c r="F15" i="3"/>
  <c r="G15" i="3"/>
  <c r="H15" i="3"/>
  <c r="I15" i="3"/>
  <c r="J15" i="3"/>
  <c r="L15" i="3"/>
  <c r="M15" i="3"/>
  <c r="N15" i="3"/>
  <c r="F16" i="3"/>
  <c r="G16" i="3"/>
  <c r="H16" i="3"/>
  <c r="I16" i="3"/>
  <c r="J16" i="3"/>
  <c r="K16" i="3"/>
  <c r="N16" i="3"/>
  <c r="F17" i="3"/>
  <c r="G17" i="3"/>
  <c r="H17" i="3"/>
  <c r="I17" i="3"/>
  <c r="J17" i="3"/>
  <c r="K17" i="3"/>
  <c r="L17" i="3"/>
  <c r="N17" i="3"/>
  <c r="F18" i="3"/>
  <c r="G18" i="3"/>
  <c r="H18" i="3"/>
  <c r="I18" i="3"/>
  <c r="J18" i="3"/>
  <c r="K18" i="3"/>
  <c r="L18" i="3"/>
  <c r="M18" i="3"/>
  <c r="E12" i="3"/>
  <c r="E14" i="3"/>
  <c r="E15" i="3"/>
  <c r="E16" i="3"/>
  <c r="E17" i="3"/>
  <c r="E18" i="3"/>
  <c r="D33" i="1"/>
  <c r="F23" i="3" l="1"/>
  <c r="G31" i="1"/>
  <c r="D31" i="1" s="1"/>
  <c r="I23" i="3"/>
  <c r="K23" i="3"/>
  <c r="G22" i="1"/>
  <c r="D22" i="1" s="1"/>
  <c r="J23" i="3"/>
  <c r="M23" i="3"/>
  <c r="G24" i="1"/>
  <c r="D24" i="1" s="1"/>
  <c r="G25" i="1"/>
  <c r="D25" i="1" s="1"/>
  <c r="L23" i="3"/>
  <c r="G29" i="1"/>
  <c r="D29" i="1" s="1"/>
  <c r="G23" i="1"/>
  <c r="D23" i="1" s="1"/>
  <c r="E23" i="3" l="1"/>
  <c r="G23" i="3"/>
  <c r="G28" i="1"/>
  <c r="D28" i="1" s="1"/>
  <c r="H28" i="1" s="1"/>
  <c r="E28" i="1" s="1"/>
  <c r="G27" i="1"/>
  <c r="D27" i="1" s="1"/>
  <c r="H27" i="1" s="1"/>
  <c r="E27" i="1" s="1"/>
  <c r="N23" i="3"/>
  <c r="G30" i="1"/>
  <c r="D30" i="1" s="1"/>
  <c r="G26" i="1"/>
  <c r="D26" i="1" s="1"/>
  <c r="H26" i="1" s="1"/>
  <c r="E26" i="1" s="1"/>
  <c r="H23" i="3"/>
  <c r="H31" i="1"/>
  <c r="E31" i="1" s="1"/>
  <c r="H30" i="1"/>
  <c r="E30" i="1" s="1"/>
  <c r="H29" i="1"/>
  <c r="E29" i="1" s="1"/>
  <c r="H24" i="1"/>
  <c r="E24" i="1" s="1"/>
  <c r="H23" i="1"/>
  <c r="E23" i="1" s="1"/>
  <c r="H22" i="1"/>
  <c r="H25" i="1"/>
  <c r="E25" i="1"/>
  <c r="D23" i="3" l="1"/>
  <c r="D24" i="3" s="1"/>
  <c r="E22" i="1"/>
  <c r="C33" i="1"/>
  <c r="F23" i="1" s="1"/>
  <c r="C37" i="1"/>
  <c r="E37" i="1" s="1"/>
  <c r="C34" i="1"/>
  <c r="F24" i="1" l="1"/>
  <c r="F22" i="1"/>
  <c r="F27" i="1"/>
  <c r="F25" i="1"/>
  <c r="F28" i="1"/>
  <c r="F26" i="1"/>
  <c r="F31" i="1"/>
  <c r="F29" i="1"/>
  <c r="F30" i="1"/>
</calcChain>
</file>

<file path=xl/comments1.xml><?xml version="1.0" encoding="utf-8"?>
<comments xmlns="http://schemas.openxmlformats.org/spreadsheetml/2006/main">
  <authors>
    <author>Lars Alpers</author>
  </authors>
  <commentList>
    <comment ref="D4" authorId="0" shapeId="0">
      <text>
        <r>
          <rPr>
            <b/>
            <sz val="9"/>
            <color indexed="81"/>
            <rFont val="Segoe UI"/>
            <family val="2"/>
          </rPr>
          <t>Lars Alpers:</t>
        </r>
        <r>
          <rPr>
            <sz val="9"/>
            <color indexed="81"/>
            <rFont val="Segoe UI"/>
            <family val="2"/>
          </rPr>
          <t xml:space="preserve">
Hier jeweils die zum Eingangswert zugehörige Messunsicherheit eintragen.</t>
        </r>
      </text>
    </comment>
    <comment ref="D5" authorId="0" shapeId="0">
      <text>
        <r>
          <rPr>
            <b/>
            <sz val="9"/>
            <color indexed="81"/>
            <rFont val="Segoe UI"/>
            <family val="2"/>
          </rPr>
          <t>Lars Alpers:</t>
        </r>
        <r>
          <rPr>
            <sz val="9"/>
            <color indexed="81"/>
            <rFont val="Segoe UI"/>
            <family val="2"/>
          </rPr>
          <t xml:space="preserve">
Hier jeweils die Verteilungsart auswählen, welche der angegebenen Messunsicherheit zugrunde liegt.</t>
        </r>
      </text>
    </comment>
    <comment ref="D6" authorId="0" shapeId="0">
      <text>
        <r>
          <rPr>
            <b/>
            <sz val="9"/>
            <color indexed="81"/>
            <rFont val="Segoe UI"/>
            <family val="2"/>
          </rPr>
          <t>Lars Alpers:</t>
        </r>
        <r>
          <rPr>
            <sz val="9"/>
            <color indexed="81"/>
            <rFont val="Segoe UI"/>
            <family val="2"/>
          </rPr>
          <t xml:space="preserve">
Unter der angegebenen Verteilungsart resultierenderStandard-Unsicherheitsbeitrag (d.h. u(x) mit k=1)</t>
        </r>
      </text>
    </comment>
    <comment ref="C22" authorId="0" shapeId="0">
      <text>
        <r>
          <rPr>
            <b/>
            <sz val="9"/>
            <color indexed="81"/>
            <rFont val="Segoe UI"/>
            <family val="2"/>
          </rPr>
          <t>Lars Alpers:</t>
        </r>
        <r>
          <rPr>
            <sz val="9"/>
            <color indexed="81"/>
            <rFont val="Segoe UI"/>
            <family val="2"/>
          </rPr>
          <t xml:space="preserve">
In die Zelle D18 die Gleichung ohne xi eingeben.</t>
        </r>
      </text>
    </comment>
  </commentList>
</comments>
</file>

<file path=xl/comments2.xml><?xml version="1.0" encoding="utf-8"?>
<comments xmlns="http://schemas.openxmlformats.org/spreadsheetml/2006/main">
  <authors>
    <author>Lars Alpers</author>
    <author>Alpers, Lars</author>
    <author>lalpers</author>
  </authors>
  <commentList>
    <comment ref="D2" authorId="0" shapeId="0">
      <text>
        <r>
          <rPr>
            <b/>
            <sz val="9"/>
            <color indexed="81"/>
            <rFont val="Segoe UI"/>
            <family val="2"/>
          </rPr>
          <t>Lars Alpers:</t>
        </r>
        <r>
          <rPr>
            <sz val="9"/>
            <color indexed="81"/>
            <rFont val="Segoe UI"/>
            <family val="2"/>
          </rPr>
          <t xml:space="preserve">
</t>
        </r>
        <r>
          <rPr>
            <u/>
            <sz val="9"/>
            <color indexed="81"/>
            <rFont val="Segoe UI"/>
            <family val="2"/>
          </rPr>
          <t>Änderung 16.04.2020 (Rev.1):</t>
        </r>
        <r>
          <rPr>
            <sz val="9"/>
            <color indexed="81"/>
            <rFont val="Segoe UI"/>
            <family val="2"/>
          </rPr>
          <t xml:space="preserve">
Logo geändert und ins Tabellenblatt "Beispiel" die Erklärung des Rechenweges eingefügt. Al
</t>
        </r>
        <r>
          <rPr>
            <sz val="4"/>
            <color indexed="81"/>
            <rFont val="Segoe UI"/>
            <family val="2"/>
          </rPr>
          <t xml:space="preserve">
</t>
        </r>
        <r>
          <rPr>
            <u/>
            <sz val="9"/>
            <color indexed="81"/>
            <rFont val="Segoe UI"/>
            <family val="2"/>
          </rPr>
          <t>Änderung 19.07.2020 (Rev.2):</t>
        </r>
        <r>
          <rPr>
            <sz val="9"/>
            <color indexed="81"/>
            <rFont val="Segoe UI"/>
            <family val="2"/>
          </rPr>
          <t xml:space="preserve">
Tabellenblatt "Nebenrechnung" gegen das Tabellenblatt "Berechnung xi" nebst Inhalten ersetzt und die dortigen Inhalte, soweit angezeigt, in den Bericht übernommen. Al</t>
        </r>
        <r>
          <rPr>
            <sz val="4"/>
            <color indexed="81"/>
            <rFont val="Segoe UI"/>
            <family val="2"/>
          </rPr>
          <t xml:space="preserve">
</t>
        </r>
        <r>
          <rPr>
            <u/>
            <sz val="9"/>
            <color indexed="81"/>
            <rFont val="Segoe UI"/>
            <family val="2"/>
          </rPr>
          <t>Änderung 03.11.2020 (Rev.2a):</t>
        </r>
        <r>
          <rPr>
            <sz val="9"/>
            <color indexed="81"/>
            <rFont val="Segoe UI"/>
            <family val="2"/>
          </rPr>
          <t xml:space="preserve">
Korrektur der Unsicherheitsangaben im Bericht sowie Unterdrücken von Fehleranzeigen aufgrund leerer Zellen bei der Berechnung. Al</t>
        </r>
        <r>
          <rPr>
            <sz val="4"/>
            <color indexed="81"/>
            <rFont val="Segoe UI"/>
            <family val="2"/>
          </rPr>
          <t xml:space="preserve">
</t>
        </r>
        <r>
          <rPr>
            <u/>
            <sz val="9"/>
            <color indexed="81"/>
            <rFont val="Segoe UI"/>
            <family val="2"/>
          </rPr>
          <t>Änderung 14.08.2021 (Rev.2b):</t>
        </r>
        <r>
          <rPr>
            <sz val="9"/>
            <color indexed="81"/>
            <rFont val="Segoe UI"/>
            <family val="2"/>
          </rPr>
          <t xml:space="preserve">
Da ich eine solche Funktion benötigte, so habe ich nun im Tabellenblatt "Berechnung xi"  bei "Verteilungsart auswählen" die Eingabe eigener Faktoren ermöglicht.
Zudem habe ich im Validierungsdatensatz einen kleinen Flüchtigkeitsfehler korrigiert. Ich hatte dort eine falsche Tabellenbezeichnung als Quelle für die Validierungsdaten angegeben. Al</t>
        </r>
      </text>
    </comment>
    <comment ref="D20" authorId="1" shapeId="0">
      <text>
        <r>
          <rPr>
            <b/>
            <sz val="8"/>
            <color indexed="81"/>
            <rFont val="Segoe UI"/>
            <family val="2"/>
          </rPr>
          <t>Lars Alpers:</t>
        </r>
        <r>
          <rPr>
            <sz val="8"/>
            <color indexed="81"/>
            <rFont val="Segoe UI"/>
            <family val="2"/>
          </rPr>
          <t xml:space="preserve">
Prüfergebnis unter Berücksichtigung jeweils eines Unsicherheitsanteils.</t>
        </r>
      </text>
    </comment>
    <comment ref="E20" authorId="2" shapeId="0">
      <text>
        <r>
          <rPr>
            <b/>
            <sz val="8"/>
            <color indexed="81"/>
            <rFont val="Tahoma"/>
            <family val="2"/>
          </rPr>
          <t>Lars Alpers:</t>
        </r>
        <r>
          <rPr>
            <sz val="8"/>
            <color indexed="81"/>
            <rFont val="Tahoma"/>
            <family val="2"/>
          </rPr>
          <t xml:space="preserve">
Differenz zwischen dem Prüfergebnis mit dem jeweiligen Unsicherheitsbeitrag und dem Prüfergebnis ohne Unsicherheitsbeitrag.</t>
        </r>
      </text>
    </comment>
    <comment ref="B36" authorId="0" shapeId="0">
      <text>
        <r>
          <rPr>
            <b/>
            <sz val="9"/>
            <color indexed="81"/>
            <rFont val="Segoe UI"/>
            <family val="2"/>
          </rPr>
          <t>Lars Alpers:</t>
        </r>
        <r>
          <rPr>
            <sz val="9"/>
            <color indexed="81"/>
            <rFont val="Segoe UI"/>
            <family val="2"/>
          </rPr>
          <t xml:space="preserve">
Der "Klassiker in der Fachwelt ist ein Erweiterungsfaktor von 2, was hier einem Vertrauensbereich von etwa 95% entspricht.</t>
        </r>
      </text>
    </comment>
  </commentList>
</comments>
</file>

<file path=xl/comments3.xml><?xml version="1.0" encoding="utf-8"?>
<comments xmlns="http://schemas.openxmlformats.org/spreadsheetml/2006/main">
  <authors>
    <author>Lars Alpers</author>
    <author>Alpers, Lars</author>
    <author>lalpers</author>
  </authors>
  <commentList>
    <comment ref="D4" authorId="0" shapeId="0">
      <text>
        <r>
          <rPr>
            <b/>
            <sz val="9"/>
            <color indexed="81"/>
            <rFont val="Segoe UI"/>
            <family val="2"/>
          </rPr>
          <t>Lars Alpers:</t>
        </r>
        <r>
          <rPr>
            <sz val="9"/>
            <color indexed="81"/>
            <rFont val="Segoe UI"/>
            <family val="2"/>
          </rPr>
          <t xml:space="preserve">
Hier jeweils die zum Eingangswert zugehörige Messunsicherheit eintragen.</t>
        </r>
      </text>
    </comment>
    <comment ref="D5" authorId="0" shapeId="0">
      <text>
        <r>
          <rPr>
            <b/>
            <sz val="9"/>
            <color indexed="81"/>
            <rFont val="Segoe UI"/>
            <family val="2"/>
          </rPr>
          <t>Lars Alpers:</t>
        </r>
        <r>
          <rPr>
            <sz val="9"/>
            <color indexed="81"/>
            <rFont val="Segoe UI"/>
            <family val="2"/>
          </rPr>
          <t xml:space="preserve">
Hier jeweils die Verteilungsart auswählen, welche der angegebenen Messunsicherheit zugrunde liegt.</t>
        </r>
      </text>
    </comment>
    <comment ref="D6" authorId="0" shapeId="0">
      <text>
        <r>
          <rPr>
            <b/>
            <sz val="9"/>
            <color indexed="81"/>
            <rFont val="Segoe UI"/>
            <family val="2"/>
          </rPr>
          <t>Lars Alpers:</t>
        </r>
        <r>
          <rPr>
            <sz val="9"/>
            <color indexed="81"/>
            <rFont val="Segoe UI"/>
            <family val="2"/>
          </rPr>
          <t xml:space="preserve">
Unter der angegebenen Verteilungsart resultierenderStandard-Unsicherheitsbeitrag (d.h. u(x) mit k=1)</t>
        </r>
      </text>
    </comment>
    <comment ref="C22" authorId="0" shapeId="0">
      <text>
        <r>
          <rPr>
            <b/>
            <sz val="9"/>
            <color indexed="81"/>
            <rFont val="Segoe UI"/>
            <family val="2"/>
          </rPr>
          <t>Lars Alpers:</t>
        </r>
        <r>
          <rPr>
            <sz val="9"/>
            <color indexed="81"/>
            <rFont val="Segoe UI"/>
            <family val="2"/>
          </rPr>
          <t xml:space="preserve">
In die Zelle D18 die Gleichung ohne xi eingeben.</t>
        </r>
      </text>
    </comment>
    <comment ref="E32" authorId="1" shapeId="0">
      <text>
        <r>
          <rPr>
            <b/>
            <sz val="8"/>
            <color indexed="81"/>
            <rFont val="Segoe UI"/>
            <family val="2"/>
          </rPr>
          <t>Lars Alpers:</t>
        </r>
        <r>
          <rPr>
            <sz val="8"/>
            <color indexed="81"/>
            <rFont val="Segoe UI"/>
            <family val="2"/>
          </rPr>
          <t xml:space="preserve">
Prüfergebnis unter Berücksichtigung jeweils eines Unsicherheitsanteils.</t>
        </r>
      </text>
    </comment>
    <comment ref="F32" authorId="2" shapeId="0">
      <text>
        <r>
          <rPr>
            <b/>
            <sz val="8"/>
            <color indexed="81"/>
            <rFont val="Tahoma"/>
            <family val="2"/>
          </rPr>
          <t>Lars Alpers:</t>
        </r>
        <r>
          <rPr>
            <sz val="8"/>
            <color indexed="81"/>
            <rFont val="Tahoma"/>
            <family val="2"/>
          </rPr>
          <t xml:space="preserve">
Differenz zwischen dem Prüfergebnis mit dem jeweiligen Unsicherheitsbeitrag und dem Prüfergebnis ohne Unsicherheitsbeitrag.</t>
        </r>
      </text>
    </comment>
  </commentList>
</comments>
</file>

<file path=xl/comments4.xml><?xml version="1.0" encoding="utf-8"?>
<comments xmlns="http://schemas.openxmlformats.org/spreadsheetml/2006/main">
  <authors>
    <author>Lars Alpers</author>
    <author>Alpers, Lars</author>
    <author>lalpers</author>
  </authors>
  <commentList>
    <comment ref="D2" authorId="0" shapeId="0">
      <text>
        <r>
          <rPr>
            <b/>
            <sz val="9"/>
            <color indexed="81"/>
            <rFont val="Segoe UI"/>
            <family val="2"/>
          </rPr>
          <t>Lars Alpers:</t>
        </r>
        <r>
          <rPr>
            <sz val="9"/>
            <color indexed="81"/>
            <rFont val="Segoe UI"/>
            <family val="2"/>
          </rPr>
          <t xml:space="preserve">
</t>
        </r>
        <r>
          <rPr>
            <u/>
            <sz val="9"/>
            <color indexed="81"/>
            <rFont val="Segoe UI"/>
            <family val="2"/>
          </rPr>
          <t>Änderung 16.04.2020 (Rev.1):</t>
        </r>
        <r>
          <rPr>
            <sz val="9"/>
            <color indexed="81"/>
            <rFont val="Segoe UI"/>
            <family val="2"/>
          </rPr>
          <t xml:space="preserve">
Logo geändert und ins Tabellenblatt "Beispiel" die Erklärung des Rechenweges eingefügt. Al
</t>
        </r>
        <r>
          <rPr>
            <sz val="4"/>
            <color indexed="81"/>
            <rFont val="Segoe UI"/>
            <family val="2"/>
          </rPr>
          <t xml:space="preserve">
</t>
        </r>
        <r>
          <rPr>
            <u/>
            <sz val="9"/>
            <color indexed="81"/>
            <rFont val="Segoe UI"/>
            <family val="2"/>
          </rPr>
          <t>Änderung 19.07.2020 (Rev.2):</t>
        </r>
        <r>
          <rPr>
            <sz val="9"/>
            <color indexed="81"/>
            <rFont val="Segoe UI"/>
            <family val="2"/>
          </rPr>
          <t xml:space="preserve">
Tabellenblatt "Nebenrechnung" gegen das Tabellenblatt "Berechnung xi" nebst Inhalten ersetzt und die dortigen Inhalte, soweit angezeigt, in den Bericht übernommen. Al</t>
        </r>
        <r>
          <rPr>
            <sz val="4"/>
            <color indexed="81"/>
            <rFont val="Segoe UI"/>
            <family val="2"/>
          </rPr>
          <t xml:space="preserve">
</t>
        </r>
        <r>
          <rPr>
            <u/>
            <sz val="9"/>
            <color indexed="81"/>
            <rFont val="Segoe UI"/>
            <family val="2"/>
          </rPr>
          <t>Änderung 03.11.2020 (Rev.2a):</t>
        </r>
        <r>
          <rPr>
            <sz val="9"/>
            <color indexed="81"/>
            <rFont val="Segoe UI"/>
            <family val="2"/>
          </rPr>
          <t xml:space="preserve">
Korrektur der Unsicherheitsangaben im Bericht sowie Unterdrücken von Fehleranzeigen aufgrund leerer Zellen bei der Berechnung. Al</t>
        </r>
        <r>
          <rPr>
            <sz val="4"/>
            <color indexed="81"/>
            <rFont val="Segoe UI"/>
            <family val="2"/>
          </rPr>
          <t xml:space="preserve">
</t>
        </r>
        <r>
          <rPr>
            <u/>
            <sz val="9"/>
            <color indexed="81"/>
            <rFont val="Segoe UI"/>
            <family val="2"/>
          </rPr>
          <t>Änderung 14.08.2021 (Rev.2b):</t>
        </r>
        <r>
          <rPr>
            <sz val="9"/>
            <color indexed="81"/>
            <rFont val="Segoe UI"/>
            <family val="2"/>
          </rPr>
          <t xml:space="preserve">
Da ich eine solche Funktion benötigte, so habe ich nun im Tabellenblatt "Berechnung xi"  bei "Verteilungsart auswählen" die Eingabe eigener Faktoren ermöglicht.
Zudem habe ich im Validierungsdatensatz einen kleinen Flüchtigkeitsfehler korrigiert. Ich hatte dort eine falsche Tabellenbezeichnung als Quelle für die Validierungsdaten angegeben. Al</t>
        </r>
      </text>
    </comment>
    <comment ref="D20" authorId="1" shapeId="0">
      <text>
        <r>
          <rPr>
            <b/>
            <sz val="8"/>
            <color indexed="81"/>
            <rFont val="Segoe UI"/>
            <family val="2"/>
          </rPr>
          <t>Lars Alpers:</t>
        </r>
        <r>
          <rPr>
            <sz val="8"/>
            <color indexed="81"/>
            <rFont val="Segoe UI"/>
            <family val="2"/>
          </rPr>
          <t xml:space="preserve">
Prüfergebnis unter Berücksichtigung jeweils eines Unsicherheitsanteils.</t>
        </r>
      </text>
    </comment>
    <comment ref="E20" authorId="2" shapeId="0">
      <text>
        <r>
          <rPr>
            <b/>
            <sz val="8"/>
            <color indexed="81"/>
            <rFont val="Tahoma"/>
            <family val="2"/>
          </rPr>
          <t>Lars Alpers:</t>
        </r>
        <r>
          <rPr>
            <sz val="8"/>
            <color indexed="81"/>
            <rFont val="Tahoma"/>
            <family val="2"/>
          </rPr>
          <t xml:space="preserve">
Differenz zwischen dem Prüfergebnis mit dem jeweiligen Unsicherheitsbeitrag und dem Prüfergebnis ohne Unsicherheitsbeitrag.</t>
        </r>
      </text>
    </comment>
    <comment ref="B36" authorId="0" shapeId="0">
      <text>
        <r>
          <rPr>
            <b/>
            <sz val="9"/>
            <color indexed="81"/>
            <rFont val="Segoe UI"/>
            <family val="2"/>
          </rPr>
          <t>Lars Alpers:</t>
        </r>
        <r>
          <rPr>
            <sz val="9"/>
            <color indexed="81"/>
            <rFont val="Segoe UI"/>
            <family val="2"/>
          </rPr>
          <t xml:space="preserve">
Der "Klassiker in der Fachwelt ist ein Erweiterungsfaktor von 2, was hier einem Vertrauensbereich von etwa 95% entspricht.</t>
        </r>
      </text>
    </comment>
  </commentList>
</comments>
</file>

<file path=xl/sharedStrings.xml><?xml version="1.0" encoding="utf-8"?>
<sst xmlns="http://schemas.openxmlformats.org/spreadsheetml/2006/main" count="328" uniqueCount="142">
  <si>
    <t xml:space="preserve">Legende: </t>
  </si>
  <si>
    <t>Prüfergebnis ohne Unsicherheitsanteil</t>
  </si>
  <si>
    <t>Gesamtunsicherheit des Prüfverfahrens</t>
  </si>
  <si>
    <t xml:space="preserve">U = </t>
  </si>
  <si>
    <t xml:space="preserve">U rel. = </t>
  </si>
  <si>
    <t xml:space="preserve">U erweitert = </t>
  </si>
  <si>
    <t>Prüfergebnis unter Berücksichtigung jeweils eines Unsicherheitsanteils</t>
  </si>
  <si>
    <t>U:</t>
  </si>
  <si>
    <t>x:</t>
  </si>
  <si>
    <r>
      <t>x</t>
    </r>
    <r>
      <rPr>
        <vertAlign val="subscript"/>
        <sz val="10"/>
        <rFont val="Arial"/>
        <family val="2"/>
      </rPr>
      <t>1</t>
    </r>
    <r>
      <rPr>
        <sz val="10"/>
        <rFont val="Arial"/>
        <family val="2"/>
      </rPr>
      <t xml:space="preserve"> bis x</t>
    </r>
    <r>
      <rPr>
        <vertAlign val="subscript"/>
        <sz val="10"/>
        <rFont val="Arial"/>
        <family val="2"/>
      </rPr>
      <t>n</t>
    </r>
    <r>
      <rPr>
        <sz val="10"/>
        <rFont val="Arial"/>
        <family val="2"/>
      </rPr>
      <t>:</t>
    </r>
  </si>
  <si>
    <r>
      <t>u(x</t>
    </r>
    <r>
      <rPr>
        <vertAlign val="subscript"/>
        <sz val="10"/>
        <rFont val="Arial"/>
        <family val="2"/>
      </rPr>
      <t>1</t>
    </r>
    <r>
      <rPr>
        <sz val="10"/>
        <rFont val="Arial"/>
        <family val="2"/>
      </rPr>
      <t>) bis u(x</t>
    </r>
    <r>
      <rPr>
        <vertAlign val="subscript"/>
        <sz val="10"/>
        <rFont val="Arial"/>
        <family val="2"/>
      </rPr>
      <t>n</t>
    </r>
    <r>
      <rPr>
        <sz val="10"/>
        <rFont val="Arial"/>
        <family val="2"/>
      </rPr>
      <t>):</t>
    </r>
  </si>
  <si>
    <r>
      <t>Unsicherheitsanteil von x</t>
    </r>
    <r>
      <rPr>
        <vertAlign val="subscript"/>
        <sz val="10"/>
        <rFont val="Arial"/>
        <family val="2"/>
      </rPr>
      <t>1</t>
    </r>
    <r>
      <rPr>
        <sz val="10"/>
        <rFont val="Arial"/>
        <family val="2"/>
      </rPr>
      <t xml:space="preserve"> bis x</t>
    </r>
    <r>
      <rPr>
        <vertAlign val="subscript"/>
        <sz val="10"/>
        <rFont val="Arial"/>
        <family val="2"/>
      </rPr>
      <t>n</t>
    </r>
  </si>
  <si>
    <t>Erweiterungsfaktor =</t>
  </si>
  <si>
    <t>Auswertung für:</t>
  </si>
  <si>
    <t>x =</t>
  </si>
  <si>
    <r>
      <t>x</t>
    </r>
    <r>
      <rPr>
        <b/>
        <vertAlign val="subscript"/>
        <sz val="10"/>
        <rFont val="Arial"/>
        <family val="2"/>
      </rPr>
      <t>1</t>
    </r>
    <r>
      <rPr>
        <b/>
        <sz val="10"/>
        <rFont val="Arial"/>
        <family val="2"/>
      </rPr>
      <t xml:space="preserve"> =</t>
    </r>
  </si>
  <si>
    <r>
      <t>x</t>
    </r>
    <r>
      <rPr>
        <b/>
        <vertAlign val="subscript"/>
        <sz val="10"/>
        <rFont val="Arial"/>
        <family val="2"/>
      </rPr>
      <t>2</t>
    </r>
    <r>
      <rPr>
        <b/>
        <sz val="10"/>
        <rFont val="Arial"/>
        <family val="2"/>
      </rPr>
      <t xml:space="preserve"> =</t>
    </r>
  </si>
  <si>
    <r>
      <t>x</t>
    </r>
    <r>
      <rPr>
        <b/>
        <vertAlign val="subscript"/>
        <sz val="10"/>
        <rFont val="Arial"/>
        <family val="2"/>
      </rPr>
      <t>3</t>
    </r>
    <r>
      <rPr>
        <b/>
        <sz val="10"/>
        <rFont val="Arial"/>
        <family val="2"/>
      </rPr>
      <t xml:space="preserve"> =</t>
    </r>
  </si>
  <si>
    <r>
      <t>x</t>
    </r>
    <r>
      <rPr>
        <b/>
        <vertAlign val="subscript"/>
        <sz val="10"/>
        <rFont val="Arial"/>
        <family val="2"/>
      </rPr>
      <t>4</t>
    </r>
    <r>
      <rPr>
        <b/>
        <sz val="10"/>
        <rFont val="Arial"/>
        <family val="2"/>
      </rPr>
      <t xml:space="preserve"> =</t>
    </r>
  </si>
  <si>
    <r>
      <t>x</t>
    </r>
    <r>
      <rPr>
        <b/>
        <vertAlign val="subscript"/>
        <sz val="10"/>
        <rFont val="Arial"/>
        <family val="2"/>
      </rPr>
      <t>5</t>
    </r>
    <r>
      <rPr>
        <b/>
        <sz val="10"/>
        <rFont val="Arial"/>
        <family val="2"/>
      </rPr>
      <t xml:space="preserve"> =</t>
    </r>
  </si>
  <si>
    <r>
      <t>x</t>
    </r>
    <r>
      <rPr>
        <b/>
        <vertAlign val="subscript"/>
        <sz val="10"/>
        <rFont val="Arial"/>
        <family val="2"/>
      </rPr>
      <t>6</t>
    </r>
    <r>
      <rPr>
        <b/>
        <sz val="10"/>
        <rFont val="Arial"/>
        <family val="2"/>
      </rPr>
      <t xml:space="preserve"> =</t>
    </r>
  </si>
  <si>
    <r>
      <t>x</t>
    </r>
    <r>
      <rPr>
        <b/>
        <vertAlign val="subscript"/>
        <sz val="10"/>
        <rFont val="Arial"/>
        <family val="2"/>
      </rPr>
      <t>7</t>
    </r>
    <r>
      <rPr>
        <b/>
        <sz val="10"/>
        <rFont val="Arial"/>
        <family val="2"/>
      </rPr>
      <t xml:space="preserve"> =</t>
    </r>
  </si>
  <si>
    <r>
      <t>x</t>
    </r>
    <r>
      <rPr>
        <b/>
        <vertAlign val="subscript"/>
        <sz val="10"/>
        <rFont val="Arial"/>
        <family val="2"/>
      </rPr>
      <t>8</t>
    </r>
    <r>
      <rPr>
        <b/>
        <sz val="10"/>
        <rFont val="Arial"/>
        <family val="2"/>
      </rPr>
      <t xml:space="preserve"> =</t>
    </r>
  </si>
  <si>
    <r>
      <t>x</t>
    </r>
    <r>
      <rPr>
        <b/>
        <vertAlign val="subscript"/>
        <sz val="10"/>
        <rFont val="Arial"/>
        <family val="2"/>
      </rPr>
      <t>9</t>
    </r>
    <r>
      <rPr>
        <b/>
        <sz val="10"/>
        <rFont val="Arial"/>
        <family val="2"/>
      </rPr>
      <t xml:space="preserve"> =</t>
    </r>
  </si>
  <si>
    <r>
      <t>x</t>
    </r>
    <r>
      <rPr>
        <b/>
        <vertAlign val="subscript"/>
        <sz val="10"/>
        <rFont val="Arial"/>
        <family val="2"/>
      </rPr>
      <t>10</t>
    </r>
    <r>
      <rPr>
        <b/>
        <sz val="10"/>
        <rFont val="Arial"/>
        <family val="2"/>
      </rPr>
      <t xml:space="preserve"> =</t>
    </r>
  </si>
  <si>
    <t>BEMERKUNGEN:</t>
  </si>
  <si>
    <t>"ohne Unsicherheitsbeitrag"</t>
  </si>
  <si>
    <t>Anteil</t>
  </si>
  <si>
    <t>von U</t>
  </si>
  <si>
    <r>
      <t>u(x</t>
    </r>
    <r>
      <rPr>
        <b/>
        <vertAlign val="subscript"/>
        <sz val="10"/>
        <rFont val="Arial"/>
        <family val="2"/>
      </rPr>
      <t>i</t>
    </r>
    <r>
      <rPr>
        <b/>
        <sz val="10"/>
        <rFont val="Arial"/>
        <family val="2"/>
      </rPr>
      <t>)</t>
    </r>
  </si>
  <si>
    <t>erstellt: Datum / Unterschrift</t>
  </si>
  <si>
    <t xml:space="preserve"> Tabelle für bis zu 10 Einzelunsicherheiten</t>
  </si>
  <si>
    <t xml:space="preserve"> Revision:</t>
  </si>
  <si>
    <t>Auswertung:</t>
  </si>
  <si>
    <r>
      <t>x</t>
    </r>
    <r>
      <rPr>
        <b/>
        <vertAlign val="subscript"/>
        <sz val="10"/>
        <rFont val="Arial"/>
        <family val="2"/>
      </rPr>
      <t>i</t>
    </r>
  </si>
  <si>
    <r>
      <t>x</t>
    </r>
    <r>
      <rPr>
        <vertAlign val="subscript"/>
        <sz val="10"/>
        <rFont val="Arial"/>
        <family val="2"/>
      </rPr>
      <t>1</t>
    </r>
  </si>
  <si>
    <r>
      <t>x</t>
    </r>
    <r>
      <rPr>
        <vertAlign val="subscript"/>
        <sz val="10"/>
        <rFont val="Arial"/>
        <family val="2"/>
      </rPr>
      <t>2</t>
    </r>
  </si>
  <si>
    <r>
      <t>x</t>
    </r>
    <r>
      <rPr>
        <vertAlign val="subscript"/>
        <sz val="10"/>
        <rFont val="Arial"/>
        <family val="2"/>
      </rPr>
      <t>3</t>
    </r>
  </si>
  <si>
    <r>
      <t>x</t>
    </r>
    <r>
      <rPr>
        <vertAlign val="subscript"/>
        <sz val="10"/>
        <rFont val="Arial"/>
        <family val="2"/>
      </rPr>
      <t>4</t>
    </r>
  </si>
  <si>
    <r>
      <t>x</t>
    </r>
    <r>
      <rPr>
        <vertAlign val="subscript"/>
        <sz val="10"/>
        <rFont val="Arial"/>
        <family val="2"/>
      </rPr>
      <t>5</t>
    </r>
  </si>
  <si>
    <r>
      <t>x</t>
    </r>
    <r>
      <rPr>
        <vertAlign val="subscript"/>
        <sz val="10"/>
        <rFont val="Arial"/>
        <family val="2"/>
      </rPr>
      <t>6</t>
    </r>
  </si>
  <si>
    <r>
      <t>x</t>
    </r>
    <r>
      <rPr>
        <vertAlign val="subscript"/>
        <sz val="10"/>
        <rFont val="Arial"/>
        <family val="2"/>
      </rPr>
      <t>7</t>
    </r>
  </si>
  <si>
    <r>
      <t>x</t>
    </r>
    <r>
      <rPr>
        <vertAlign val="subscript"/>
        <sz val="10"/>
        <rFont val="Arial"/>
        <family val="2"/>
      </rPr>
      <t>8</t>
    </r>
  </si>
  <si>
    <r>
      <t>x</t>
    </r>
    <r>
      <rPr>
        <vertAlign val="subscript"/>
        <sz val="10"/>
        <rFont val="Arial"/>
        <family val="2"/>
      </rPr>
      <t>9</t>
    </r>
  </si>
  <si>
    <r>
      <t>x</t>
    </r>
    <r>
      <rPr>
        <vertAlign val="subscript"/>
        <sz val="10"/>
        <rFont val="Arial"/>
        <family val="2"/>
      </rPr>
      <t>10</t>
    </r>
  </si>
  <si>
    <r>
      <t>x</t>
    </r>
    <r>
      <rPr>
        <b/>
        <vertAlign val="subscript"/>
        <sz val="10"/>
        <rFont val="Arial"/>
        <family val="2"/>
      </rPr>
      <t>1</t>
    </r>
  </si>
  <si>
    <r>
      <t>x</t>
    </r>
    <r>
      <rPr>
        <b/>
        <vertAlign val="subscript"/>
        <sz val="10"/>
        <rFont val="Arial"/>
        <family val="2"/>
      </rPr>
      <t>2</t>
    </r>
  </si>
  <si>
    <r>
      <t>x</t>
    </r>
    <r>
      <rPr>
        <b/>
        <vertAlign val="subscript"/>
        <sz val="10"/>
        <rFont val="Arial"/>
        <family val="2"/>
      </rPr>
      <t>3</t>
    </r>
  </si>
  <si>
    <r>
      <t>x</t>
    </r>
    <r>
      <rPr>
        <b/>
        <vertAlign val="subscript"/>
        <sz val="10"/>
        <rFont val="Arial"/>
        <family val="2"/>
      </rPr>
      <t>4</t>
    </r>
  </si>
  <si>
    <r>
      <t>x</t>
    </r>
    <r>
      <rPr>
        <b/>
        <vertAlign val="subscript"/>
        <sz val="10"/>
        <rFont val="Arial"/>
        <family val="2"/>
      </rPr>
      <t>5</t>
    </r>
  </si>
  <si>
    <r>
      <t>x</t>
    </r>
    <r>
      <rPr>
        <b/>
        <vertAlign val="subscript"/>
        <sz val="10"/>
        <rFont val="Arial"/>
        <family val="2"/>
      </rPr>
      <t>6</t>
    </r>
  </si>
  <si>
    <r>
      <t>x</t>
    </r>
    <r>
      <rPr>
        <b/>
        <vertAlign val="subscript"/>
        <sz val="10"/>
        <rFont val="Arial"/>
        <family val="2"/>
      </rPr>
      <t>7</t>
    </r>
  </si>
  <si>
    <r>
      <t>x</t>
    </r>
    <r>
      <rPr>
        <b/>
        <vertAlign val="subscript"/>
        <sz val="10"/>
        <rFont val="Arial"/>
        <family val="2"/>
      </rPr>
      <t>8</t>
    </r>
  </si>
  <si>
    <r>
      <t>x</t>
    </r>
    <r>
      <rPr>
        <b/>
        <vertAlign val="subscript"/>
        <sz val="10"/>
        <rFont val="Arial"/>
        <family val="2"/>
      </rPr>
      <t>9</t>
    </r>
  </si>
  <si>
    <r>
      <t>x</t>
    </r>
    <r>
      <rPr>
        <b/>
        <vertAlign val="subscript"/>
        <sz val="10"/>
        <rFont val="Arial"/>
        <family val="2"/>
      </rPr>
      <t>10</t>
    </r>
  </si>
  <si>
    <t>Berechnung der Unsicherheitsbeiträge für die Auswertung</t>
  </si>
  <si>
    <r>
      <t>x</t>
    </r>
    <r>
      <rPr>
        <vertAlign val="subscript"/>
        <sz val="10"/>
        <rFont val="Arial"/>
        <family val="2"/>
      </rPr>
      <t>2</t>
    </r>
    <r>
      <rPr>
        <sz val="10"/>
        <rFont val="Arial"/>
        <family val="2"/>
      </rPr>
      <t/>
    </r>
  </si>
  <si>
    <r>
      <t>x</t>
    </r>
    <r>
      <rPr>
        <vertAlign val="subscript"/>
        <sz val="10"/>
        <rFont val="Arial"/>
        <family val="2"/>
      </rPr>
      <t>3</t>
    </r>
    <r>
      <rPr>
        <sz val="10"/>
        <rFont val="Arial"/>
        <family val="2"/>
      </rPr>
      <t/>
    </r>
  </si>
  <si>
    <r>
      <t>x</t>
    </r>
    <r>
      <rPr>
        <vertAlign val="subscript"/>
        <sz val="10"/>
        <rFont val="Arial"/>
        <family val="2"/>
      </rPr>
      <t>4</t>
    </r>
    <r>
      <rPr>
        <sz val="10"/>
        <rFont val="Arial"/>
        <family val="2"/>
      </rPr>
      <t/>
    </r>
  </si>
  <si>
    <r>
      <t>x</t>
    </r>
    <r>
      <rPr>
        <vertAlign val="subscript"/>
        <sz val="10"/>
        <rFont val="Arial"/>
        <family val="2"/>
      </rPr>
      <t>5</t>
    </r>
    <r>
      <rPr>
        <sz val="10"/>
        <rFont val="Arial"/>
        <family val="2"/>
      </rPr>
      <t/>
    </r>
  </si>
  <si>
    <r>
      <t>x</t>
    </r>
    <r>
      <rPr>
        <vertAlign val="subscript"/>
        <sz val="10"/>
        <rFont val="Arial"/>
        <family val="2"/>
      </rPr>
      <t>6</t>
    </r>
    <r>
      <rPr>
        <sz val="10"/>
        <rFont val="Arial"/>
        <family val="2"/>
      </rPr>
      <t/>
    </r>
  </si>
  <si>
    <r>
      <t>x</t>
    </r>
    <r>
      <rPr>
        <vertAlign val="subscript"/>
        <sz val="10"/>
        <rFont val="Arial"/>
        <family val="2"/>
      </rPr>
      <t>7</t>
    </r>
    <r>
      <rPr>
        <sz val="10"/>
        <rFont val="Arial"/>
        <family val="2"/>
      </rPr>
      <t/>
    </r>
  </si>
  <si>
    <r>
      <t>x</t>
    </r>
    <r>
      <rPr>
        <vertAlign val="subscript"/>
        <sz val="10"/>
        <rFont val="Arial"/>
        <family val="2"/>
      </rPr>
      <t>8</t>
    </r>
    <r>
      <rPr>
        <sz val="10"/>
        <rFont val="Arial"/>
        <family val="2"/>
      </rPr>
      <t/>
    </r>
  </si>
  <si>
    <r>
      <t>x</t>
    </r>
    <r>
      <rPr>
        <vertAlign val="subscript"/>
        <sz val="10"/>
        <rFont val="Arial"/>
        <family val="2"/>
      </rPr>
      <t>9</t>
    </r>
    <r>
      <rPr>
        <sz val="10"/>
        <rFont val="Arial"/>
        <family val="2"/>
      </rPr>
      <t/>
    </r>
  </si>
  <si>
    <r>
      <t>x</t>
    </r>
    <r>
      <rPr>
        <vertAlign val="subscript"/>
        <sz val="10"/>
        <rFont val="Arial"/>
        <family val="2"/>
      </rPr>
      <t>10</t>
    </r>
    <r>
      <rPr>
        <sz val="10"/>
        <rFont val="Arial"/>
        <family val="2"/>
      </rPr>
      <t/>
    </r>
  </si>
  <si>
    <t>Berichtsnummer:</t>
  </si>
  <si>
    <t xml:space="preserve"> =&gt; U, zert, k=1.:</t>
  </si>
  <si>
    <t>Parameter, Einheit</t>
  </si>
  <si>
    <r>
      <t>Notizen</t>
    </r>
    <r>
      <rPr>
        <u/>
        <sz val="10"/>
        <rFont val="Arial"/>
        <family val="2"/>
      </rPr>
      <t xml:space="preserve"> (diese erscheinen nicht im Bericht)</t>
    </r>
  </si>
  <si>
    <t>phys. Einheit:</t>
  </si>
  <si>
    <t>Anzuwendende Messunsicherheit:</t>
  </si>
  <si>
    <t>Verteilungsart auswählen:</t>
  </si>
  <si>
    <t>Dreieck</t>
  </si>
  <si>
    <t>Prüfung</t>
  </si>
  <si>
    <t>1s</t>
  </si>
  <si>
    <t>OK</t>
  </si>
  <si>
    <t>2s</t>
  </si>
  <si>
    <t>3s</t>
  </si>
  <si>
    <t>rechteck</t>
  </si>
  <si>
    <t>dreieck</t>
  </si>
  <si>
    <t>Ergebnis</t>
  </si>
  <si>
    <t>1 s</t>
  </si>
  <si>
    <t>u(x)/x:</t>
  </si>
  <si>
    <t>Prüfergebnisse, x</t>
  </si>
  <si>
    <t xml:space="preserve"> =&gt; u(x):</t>
  </si>
  <si>
    <t/>
  </si>
  <si>
    <t>%</t>
  </si>
  <si>
    <t>entfällt</t>
  </si>
  <si>
    <t>mol/l</t>
  </si>
  <si>
    <t>M(KHP), g/mol</t>
  </si>
  <si>
    <t>V(HCl), ml</t>
  </si>
  <si>
    <t>V(T1), ml</t>
  </si>
  <si>
    <t>V(T2), ml</t>
  </si>
  <si>
    <t>P(KHP)</t>
  </si>
  <si>
    <t>m(KHP), g</t>
  </si>
  <si>
    <t>Repeatability</t>
  </si>
  <si>
    <t>0,18</t>
  </si>
  <si>
    <t>=&gt; 0,4%</t>
  </si>
  <si>
    <t>Tabellenblatt "Berechnung xi"</t>
  </si>
  <si>
    <t>Unsicherheit</t>
  </si>
  <si>
    <t>k=1</t>
  </si>
  <si>
    <t>0,1013</t>
  </si>
  <si>
    <t>0,1014</t>
  </si>
  <si>
    <t>0,1015</t>
  </si>
  <si>
    <t>0,000183</t>
  </si>
  <si>
    <t>0,00037 mol/l</t>
  </si>
  <si>
    <t>x1</t>
  </si>
  <si>
    <t>x2</t>
  </si>
  <si>
    <t>x3</t>
  </si>
  <si>
    <t>x4</t>
  </si>
  <si>
    <t>x5</t>
  </si>
  <si>
    <t>x6</t>
  </si>
  <si>
    <t>x7</t>
  </si>
  <si>
    <t>x8</t>
  </si>
  <si>
    <t>x9</t>
  </si>
  <si>
    <t>x10</t>
  </si>
  <si>
    <t>Funktionsprüfung</t>
  </si>
  <si>
    <r>
      <t>Ergebnisgleichung (x und x</t>
    </r>
    <r>
      <rPr>
        <b/>
        <vertAlign val="subscript"/>
        <sz val="11"/>
        <color theme="1"/>
        <rFont val="Calibri"/>
        <family val="2"/>
        <scheme val="minor"/>
      </rPr>
      <t>i</t>
    </r>
    <r>
      <rPr>
        <b/>
        <sz val="11"/>
        <color theme="1"/>
        <rFont val="Calibri"/>
        <family val="2"/>
        <scheme val="minor"/>
      </rPr>
      <t xml:space="preserve">): </t>
    </r>
  </si>
  <si>
    <t>Bewertung der mit der Vorlage zu vergleichenden Daten (grün hinterlegt dargestellt): Die Daten entsprechen den</t>
  </si>
  <si>
    <t>Eingangswert</t>
  </si>
  <si>
    <t>Tabellenblatt "Bericht"</t>
  </si>
  <si>
    <t>(entspr. 0,4%)</t>
  </si>
  <si>
    <t>and uncertainties (2-step procedure) mit Gleichungen aus A3.5 Step 4</t>
  </si>
  <si>
    <t xml:space="preserve">  * nach EURACHEM / CITAC Guide CG4, Third Edition, "Quantifying Uncertainty in Analytical Measurement"</t>
  </si>
  <si>
    <t>Bewertung der mit der Vorlage zu vergleichenden Daten (grün hinterlegt dargestellt): Die Daten entsprechen den Angaben der Vorlage. 19.07.2020, Lars Alpers</t>
  </si>
  <si>
    <t>Angaben der Vorlage (unter Berücksichtigung der in der Vorlage vorgenommenen Rundungen). 19.07.2020, Lars Alpers</t>
  </si>
  <si>
    <t xml:space="preserve">          hier eine geeignete Erläuterung eingeben</t>
  </si>
  <si>
    <t xml:space="preserve">         hier eine geeignete Berichtsnummer eingeben</t>
  </si>
  <si>
    <t>nicht belegt</t>
  </si>
  <si>
    <t>lars-alpers@gmx.de</t>
  </si>
  <si>
    <t>LA Toolsammlung</t>
  </si>
  <si>
    <t>Messunsicherheit nach EURACHEM / CITAC Guide CG4</t>
  </si>
  <si>
    <t>(Ein Tool zur Berechnung der Messunsicherheit nach den Vorgaben des EURACHEM / CITAC Guide CG4 "Quantifying Uncertainty in Analytical Measurement ", Third Edition)</t>
  </si>
  <si>
    <t>LA-Tool;   Messunsicherheit nach EURACHEM/CITAC*</t>
  </si>
  <si>
    <t xml:space="preserve">  In Zelle C36 einen plausiblen Erweiterungsfaktor eingeben</t>
  </si>
  <si>
    <r>
      <t>Gleichung des Beispiels: C</t>
    </r>
    <r>
      <rPr>
        <vertAlign val="subscript"/>
        <sz val="10"/>
        <rFont val="Arial"/>
        <family val="2"/>
      </rPr>
      <t>HCl</t>
    </r>
    <r>
      <rPr>
        <sz val="10"/>
        <rFont val="Arial"/>
        <family val="2"/>
      </rPr>
      <t>=1000*m</t>
    </r>
    <r>
      <rPr>
        <vertAlign val="subscript"/>
        <sz val="10"/>
        <rFont val="Arial"/>
        <family val="2"/>
      </rPr>
      <t>KHP</t>
    </r>
    <r>
      <rPr>
        <sz val="10"/>
        <rFont val="Arial"/>
        <family val="2"/>
      </rPr>
      <t>*p</t>
    </r>
    <r>
      <rPr>
        <vertAlign val="subscript"/>
        <sz val="10"/>
        <rFont val="Arial"/>
        <family val="2"/>
      </rPr>
      <t>KHP</t>
    </r>
    <r>
      <rPr>
        <sz val="10"/>
        <rFont val="Arial"/>
        <family val="2"/>
      </rPr>
      <t>*V</t>
    </r>
    <r>
      <rPr>
        <vertAlign val="subscript"/>
        <sz val="10"/>
        <rFont val="Arial"/>
        <family val="2"/>
      </rPr>
      <t>T2</t>
    </r>
    <r>
      <rPr>
        <sz val="10"/>
        <rFont val="Arial"/>
        <family val="2"/>
      </rPr>
      <t>*rep/(V</t>
    </r>
    <r>
      <rPr>
        <vertAlign val="subscript"/>
        <sz val="10"/>
        <rFont val="Arial"/>
        <family val="2"/>
      </rPr>
      <t>T1</t>
    </r>
    <r>
      <rPr>
        <sz val="10"/>
        <rFont val="Arial"/>
        <family val="2"/>
      </rPr>
      <t>*M</t>
    </r>
    <r>
      <rPr>
        <vertAlign val="subscript"/>
        <sz val="10"/>
        <rFont val="Arial"/>
        <family val="2"/>
      </rPr>
      <t>KHP</t>
    </r>
    <r>
      <rPr>
        <sz val="10"/>
        <rFont val="Arial"/>
        <family val="2"/>
      </rPr>
      <t>*V</t>
    </r>
    <r>
      <rPr>
        <vertAlign val="subscript"/>
        <sz val="10"/>
        <rFont val="Arial"/>
        <family val="2"/>
      </rPr>
      <t>HCl</t>
    </r>
    <r>
      <rPr>
        <sz val="10"/>
        <rFont val="Arial"/>
        <family val="2"/>
      </rPr>
      <t>)</t>
    </r>
  </si>
  <si>
    <t xml:space="preserve"> </t>
  </si>
  <si>
    <r>
      <t>Validierung der Inhalte des Tabellenblatte "Berechnung xi"</t>
    </r>
    <r>
      <rPr>
        <u/>
        <sz val="11"/>
        <rFont val="Arial"/>
        <family val="2"/>
      </rPr>
      <t xml:space="preserve"> ; Beispieldaten aus Euracem Citac Guide CG4, Third Edition, Example A3, Table A3.3: Acid-base Titration values and uncertainties (2-step procedure) mit Gleichungen aus A3.5 Step 4</t>
    </r>
  </si>
  <si>
    <t>xi</t>
  </si>
  <si>
    <t>u(xi)</t>
  </si>
  <si>
    <t>Beispieldaten aus Euracem Citac Guide CG4, Third Edition, Example A3, Table A3.3: Acid-base Titration values</t>
  </si>
  <si>
    <t>2b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</si>
</sst>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50" x14ac:knownFonts="1">
    <font>
      <sz val="10"/>
      <name val="Arial"/>
    </font>
    <font>
      <sz val="10"/>
      <name val="Arial"/>
      <family val="2"/>
    </font>
    <font>
      <sz val="8"/>
      <name val="Arial"/>
      <family val="2"/>
    </font>
    <font>
      <b/>
      <sz val="10"/>
      <name val="Arial"/>
      <family val="2"/>
    </font>
    <font>
      <b/>
      <sz val="10"/>
      <color indexed="12"/>
      <name val="Arial"/>
      <family val="2"/>
    </font>
    <font>
      <b/>
      <u/>
      <sz val="10"/>
      <name val="Arial"/>
      <family val="2"/>
    </font>
    <font>
      <sz val="10"/>
      <name val="Arial"/>
      <family val="2"/>
    </font>
    <font>
      <sz val="10"/>
      <color indexed="12"/>
      <name val="Arial"/>
      <family val="2"/>
    </font>
    <font>
      <b/>
      <vertAlign val="subscript"/>
      <sz val="10"/>
      <name val="Arial"/>
      <family val="2"/>
    </font>
    <font>
      <vertAlign val="subscript"/>
      <sz val="10"/>
      <name val="Arial"/>
      <family val="2"/>
    </font>
    <font>
      <sz val="10"/>
      <color indexed="12"/>
      <name val="Arial"/>
      <family val="2"/>
    </font>
    <font>
      <sz val="10"/>
      <color indexed="23"/>
      <name val="Arial"/>
      <family val="2"/>
    </font>
    <font>
      <sz val="7"/>
      <color indexed="55"/>
      <name val="Arial"/>
      <family val="2"/>
    </font>
    <font>
      <b/>
      <sz val="12"/>
      <name val="Arial"/>
      <family val="2"/>
    </font>
    <font>
      <b/>
      <sz val="8"/>
      <name val="Arial"/>
      <family val="2"/>
    </font>
    <font>
      <sz val="7"/>
      <name val="Arial"/>
      <family val="2"/>
    </font>
    <font>
      <sz val="8"/>
      <color indexed="81"/>
      <name val="Tahoma"/>
      <family val="2"/>
    </font>
    <font>
      <b/>
      <sz val="8"/>
      <color indexed="81"/>
      <name val="Tahoma"/>
      <family val="2"/>
    </font>
    <font>
      <sz val="9"/>
      <color indexed="12"/>
      <name val="Arial Black"/>
      <family val="2"/>
    </font>
    <font>
      <sz val="9"/>
      <name val="Arial"/>
      <family val="2"/>
    </font>
    <font>
      <sz val="10"/>
      <color indexed="16"/>
      <name val="Arial"/>
      <family val="2"/>
    </font>
    <font>
      <sz val="11"/>
      <name val="Arial"/>
      <family val="2"/>
    </font>
    <font>
      <u/>
      <sz val="10"/>
      <name val="Arial"/>
      <family val="2"/>
    </font>
    <font>
      <sz val="8"/>
      <color indexed="81"/>
      <name val="Segoe UI"/>
      <family val="2"/>
    </font>
    <font>
      <b/>
      <sz val="8"/>
      <color indexed="81"/>
      <name val="Segoe UI"/>
      <family val="2"/>
    </font>
    <font>
      <sz val="9"/>
      <color indexed="81"/>
      <name val="Segoe UI"/>
      <family val="2"/>
    </font>
    <font>
      <b/>
      <sz val="9"/>
      <color indexed="81"/>
      <name val="Segoe UI"/>
      <family val="2"/>
    </font>
    <font>
      <u/>
      <sz val="9"/>
      <color indexed="81"/>
      <name val="Segoe UI"/>
      <family val="2"/>
    </font>
    <font>
      <sz val="4"/>
      <color indexed="81"/>
      <name val="Segoe UI"/>
      <family val="2"/>
    </font>
    <font>
      <b/>
      <sz val="11"/>
      <name val="Arial"/>
      <family val="2"/>
    </font>
    <font>
      <b/>
      <sz val="14"/>
      <name val="Arial"/>
      <family val="2"/>
    </font>
    <font>
      <b/>
      <sz val="11"/>
      <color theme="1"/>
      <name val="Calibri"/>
      <family val="2"/>
      <scheme val="minor"/>
    </font>
    <font>
      <b/>
      <sz val="11"/>
      <color rgb="FF0000FF"/>
      <name val="Arial"/>
      <family val="2"/>
    </font>
    <font>
      <sz val="10"/>
      <color theme="9"/>
      <name val="Arial"/>
      <family val="2"/>
    </font>
    <font>
      <sz val="10"/>
      <color theme="0" tint="-0.249977111117893"/>
      <name val="Arial"/>
      <family val="2"/>
    </font>
    <font>
      <sz val="9"/>
      <color theme="1"/>
      <name val="Calibri"/>
      <family val="2"/>
      <scheme val="minor"/>
    </font>
    <font>
      <b/>
      <sz val="11"/>
      <color indexed="12"/>
      <name val="Arial"/>
      <family val="2"/>
    </font>
    <font>
      <b/>
      <u val="double"/>
      <sz val="11"/>
      <color indexed="12"/>
      <name val="Arial"/>
      <family val="2"/>
    </font>
    <font>
      <b/>
      <sz val="9"/>
      <name val="Arial"/>
      <family val="2"/>
    </font>
    <font>
      <sz val="9"/>
      <name val="Calibri"/>
      <family val="2"/>
      <scheme val="minor"/>
    </font>
    <font>
      <b/>
      <u/>
      <sz val="11"/>
      <name val="Arial"/>
      <family val="2"/>
    </font>
    <font>
      <u/>
      <sz val="11"/>
      <name val="Arial"/>
      <family val="2"/>
    </font>
    <font>
      <b/>
      <sz val="11"/>
      <name val="Calibri"/>
      <family val="2"/>
      <scheme val="minor"/>
    </font>
    <font>
      <b/>
      <vertAlign val="subscript"/>
      <sz val="11"/>
      <color theme="1"/>
      <name val="Calibri"/>
      <family val="2"/>
      <scheme val="minor"/>
    </font>
    <font>
      <sz val="9"/>
      <color theme="1"/>
      <name val="Arial"/>
      <family val="2"/>
    </font>
    <font>
      <sz val="14"/>
      <name val="Arial"/>
      <family val="2"/>
    </font>
    <font>
      <u/>
      <sz val="10"/>
      <color indexed="12"/>
      <name val="Arial"/>
      <family val="2"/>
    </font>
    <font>
      <i/>
      <u/>
      <sz val="10"/>
      <color indexed="12"/>
      <name val="Arial"/>
      <family val="2"/>
    </font>
    <font>
      <u/>
      <sz val="14"/>
      <name val="Arial"/>
      <family val="2"/>
    </font>
    <font>
      <sz val="10"/>
      <color rgb="FFFF0000"/>
      <name val="Arial"/>
      <family val="2"/>
    </font>
  </fonts>
  <fills count="8">
    <fill>
      <patternFill patternType="none"/>
    </fill>
    <fill>
      <patternFill patternType="gray125"/>
    </fill>
    <fill>
      <patternFill patternType="solid">
        <fgColor indexed="9"/>
        <bgColor indexed="64"/>
      </patternFill>
    </fill>
    <fill>
      <patternFill patternType="gray06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22"/>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bottom/>
      <diagonal/>
    </border>
    <border>
      <left style="thin">
        <color indexed="22"/>
      </left>
      <right/>
      <top/>
      <bottom style="thin">
        <color indexed="22"/>
      </bottom>
      <diagonal/>
    </border>
    <border>
      <left/>
      <right/>
      <top style="thin">
        <color indexed="22"/>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auto="1"/>
      </bottom>
      <diagonal/>
    </border>
    <border>
      <left/>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indexed="64"/>
      </bottom>
      <diagonal/>
    </border>
    <border>
      <left style="thin">
        <color indexed="64"/>
      </left>
      <right style="medium">
        <color indexed="64"/>
      </right>
      <top style="thin">
        <color indexed="64"/>
      </top>
      <bottom style="thin">
        <color indexed="22"/>
      </bottom>
      <diagonal/>
    </border>
  </borders>
  <cellStyleXfs count="3">
    <xf numFmtId="0" fontId="0" fillId="0" borderId="0"/>
    <xf numFmtId="0" fontId="1" fillId="0" borderId="0"/>
    <xf numFmtId="0" fontId="46" fillId="0" borderId="0" applyNumberFormat="0" applyFill="0" applyBorder="0" applyAlignment="0" applyProtection="0">
      <alignment vertical="top"/>
      <protection locked="0"/>
    </xf>
  </cellStyleXfs>
  <cellXfs count="363">
    <xf numFmtId="0" fontId="0" fillId="0" borderId="0" xfId="0"/>
    <xf numFmtId="0" fontId="0" fillId="0" borderId="1" xfId="0" applyFill="1" applyBorder="1" applyAlignment="1" applyProtection="1">
      <alignment horizontal="center"/>
      <protection locked="0"/>
    </xf>
    <xf numFmtId="0" fontId="0" fillId="3" borderId="0" xfId="0" applyFill="1" applyProtection="1">
      <protection hidden="1"/>
    </xf>
    <xf numFmtId="0" fontId="0" fillId="2" borderId="0" xfId="0" applyFill="1" applyBorder="1" applyProtection="1">
      <protection hidden="1"/>
    </xf>
    <xf numFmtId="0" fontId="0" fillId="2" borderId="0" xfId="0" applyFill="1" applyProtection="1">
      <protection hidden="1"/>
    </xf>
    <xf numFmtId="0" fontId="0" fillId="0" borderId="0" xfId="0" applyFill="1" applyProtection="1">
      <protection hidden="1"/>
    </xf>
    <xf numFmtId="0" fontId="0" fillId="2" borderId="6" xfId="0" applyFill="1" applyBorder="1" applyProtection="1">
      <protection hidden="1"/>
    </xf>
    <xf numFmtId="0" fontId="5" fillId="2" borderId="7" xfId="0" applyFont="1" applyFill="1" applyBorder="1" applyAlignment="1" applyProtection="1">
      <alignment horizontal="right"/>
      <protection hidden="1"/>
    </xf>
    <xf numFmtId="0" fontId="0" fillId="2" borderId="7" xfId="0" applyFill="1" applyBorder="1" applyProtection="1">
      <protection hidden="1"/>
    </xf>
    <xf numFmtId="0" fontId="0" fillId="2" borderId="8" xfId="0" applyFill="1" applyBorder="1" applyProtection="1">
      <protection hidden="1"/>
    </xf>
    <xf numFmtId="0" fontId="0" fillId="2" borderId="9" xfId="0" applyFill="1" applyBorder="1" applyProtection="1">
      <protection hidden="1"/>
    </xf>
    <xf numFmtId="0" fontId="6" fillId="2" borderId="0" xfId="0" applyFont="1" applyFill="1" applyBorder="1" applyAlignment="1" applyProtection="1">
      <alignment horizontal="right"/>
      <protection hidden="1"/>
    </xf>
    <xf numFmtId="0" fontId="0" fillId="2" borderId="10" xfId="0" applyFill="1" applyBorder="1" applyProtection="1">
      <protection hidden="1"/>
    </xf>
    <xf numFmtId="0" fontId="0" fillId="2" borderId="11" xfId="0" applyFill="1" applyBorder="1" applyProtection="1">
      <protection hidden="1"/>
    </xf>
    <xf numFmtId="0" fontId="6" fillId="2" borderId="12" xfId="0" applyFont="1" applyFill="1" applyBorder="1" applyAlignment="1" applyProtection="1">
      <alignment horizontal="right"/>
      <protection hidden="1"/>
    </xf>
    <xf numFmtId="0" fontId="0" fillId="2" borderId="12" xfId="0" applyFill="1" applyBorder="1" applyProtection="1">
      <protection hidden="1"/>
    </xf>
    <xf numFmtId="0" fontId="0" fillId="2" borderId="13" xfId="0" applyFill="1" applyBorder="1" applyProtection="1">
      <protection hidden="1"/>
    </xf>
    <xf numFmtId="0" fontId="6" fillId="2" borderId="0" xfId="0" applyFont="1" applyFill="1" applyAlignment="1" applyProtection="1">
      <alignment horizontal="right"/>
      <protection hidden="1"/>
    </xf>
    <xf numFmtId="0" fontId="6" fillId="2" borderId="0" xfId="0" applyFont="1" applyFill="1" applyAlignment="1" applyProtection="1">
      <alignment horizontal="left"/>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right" vertical="center"/>
      <protection hidden="1"/>
    </xf>
    <xf numFmtId="0" fontId="11" fillId="2" borderId="0" xfId="0" applyFont="1" applyFill="1" applyAlignment="1" applyProtection="1">
      <alignment vertical="center"/>
      <protection hidden="1"/>
    </xf>
    <xf numFmtId="0" fontId="3" fillId="2" borderId="0" xfId="0" applyFont="1" applyFill="1" applyAlignment="1" applyProtection="1">
      <alignment horizontal="right"/>
      <protection hidden="1"/>
    </xf>
    <xf numFmtId="0" fontId="3" fillId="2" borderId="0" xfId="0" applyFont="1" applyFill="1" applyAlignment="1" applyProtection="1">
      <alignment horizontal="center" wrapText="1"/>
      <protection hidden="1"/>
    </xf>
    <xf numFmtId="0" fontId="12" fillId="2" borderId="14" xfId="0" applyFont="1" applyFill="1" applyBorder="1" applyAlignment="1" applyProtection="1">
      <alignment wrapText="1"/>
      <protection hidden="1"/>
    </xf>
    <xf numFmtId="0" fontId="12" fillId="2" borderId="15" xfId="0" applyFont="1" applyFill="1" applyBorder="1" applyAlignment="1" applyProtection="1">
      <alignment wrapText="1"/>
      <protection hidden="1"/>
    </xf>
    <xf numFmtId="164" fontId="12" fillId="2" borderId="14" xfId="0" applyNumberFormat="1" applyFont="1" applyFill="1" applyBorder="1" applyAlignment="1" applyProtection="1">
      <alignment horizontal="center" vertical="center"/>
      <protection hidden="1"/>
    </xf>
    <xf numFmtId="0" fontId="4" fillId="2" borderId="0" xfId="0" applyFont="1" applyFill="1" applyAlignment="1" applyProtection="1">
      <alignment horizontal="right"/>
      <protection hidden="1"/>
    </xf>
    <xf numFmtId="0" fontId="7" fillId="2" borderId="0" xfId="0" applyFont="1" applyFill="1" applyAlignment="1" applyProtection="1">
      <alignment horizontal="center"/>
      <protection hidden="1"/>
    </xf>
    <xf numFmtId="0" fontId="10" fillId="2" borderId="0" xfId="0" applyFont="1" applyFill="1" applyProtection="1">
      <protection hidden="1"/>
    </xf>
    <xf numFmtId="0" fontId="7" fillId="2" borderId="0" xfId="0" applyFont="1" applyFill="1" applyProtection="1">
      <protection hidden="1"/>
    </xf>
    <xf numFmtId="0" fontId="0" fillId="2" borderId="0" xfId="0" applyFill="1" applyAlignment="1" applyProtection="1">
      <alignment horizontal="right"/>
      <protection hidden="1"/>
    </xf>
    <xf numFmtId="0" fontId="5" fillId="2" borderId="0" xfId="0" applyFont="1" applyFill="1" applyProtection="1">
      <protection hidden="1"/>
    </xf>
    <xf numFmtId="0" fontId="0" fillId="2" borderId="0" xfId="0" applyFill="1" applyBorder="1" applyAlignment="1" applyProtection="1">
      <alignment horizontal="left"/>
      <protection hidden="1"/>
    </xf>
    <xf numFmtId="0" fontId="0" fillId="2" borderId="16" xfId="0" applyFill="1" applyBorder="1" applyAlignment="1" applyProtection="1">
      <alignment horizontal="left"/>
      <protection hidden="1"/>
    </xf>
    <xf numFmtId="0" fontId="20" fillId="2" borderId="0" xfId="0" applyFont="1" applyFill="1" applyAlignment="1" applyProtection="1">
      <alignment horizontal="right"/>
      <protection hidden="1"/>
    </xf>
    <xf numFmtId="0" fontId="4" fillId="2" borderId="0" xfId="0" applyFont="1" applyFill="1" applyBorder="1" applyProtection="1">
      <protection hidden="1"/>
    </xf>
    <xf numFmtId="0" fontId="6" fillId="2" borderId="0" xfId="0" applyFont="1" applyFill="1" applyAlignment="1" applyProtection="1">
      <alignment horizontal="left" vertical="top"/>
      <protection hidden="1"/>
    </xf>
    <xf numFmtId="0" fontId="19" fillId="2" borderId="0" xfId="0" applyFont="1" applyFill="1" applyAlignment="1" applyProtection="1">
      <alignment horizontal="left" vertical="top"/>
      <protection hidden="1"/>
    </xf>
    <xf numFmtId="0" fontId="5" fillId="2" borderId="6" xfId="0" applyFont="1" applyFill="1" applyBorder="1" applyAlignment="1" applyProtection="1">
      <alignment horizontal="left"/>
      <protection hidden="1"/>
    </xf>
    <xf numFmtId="0" fontId="6" fillId="2" borderId="0" xfId="0" applyFont="1" applyFill="1" applyProtection="1">
      <protection hidden="1"/>
    </xf>
    <xf numFmtId="0" fontId="0" fillId="4" borderId="0" xfId="0" applyFill="1" applyProtection="1">
      <protection hidden="1"/>
    </xf>
    <xf numFmtId="0" fontId="0" fillId="4" borderId="1" xfId="0" applyFill="1" applyBorder="1" applyProtection="1">
      <protection locked="0"/>
    </xf>
    <xf numFmtId="0" fontId="0" fillId="4" borderId="20" xfId="0" applyFill="1" applyBorder="1" applyProtection="1">
      <protection locked="0"/>
    </xf>
    <xf numFmtId="0" fontId="0" fillId="4" borderId="22" xfId="0" applyFill="1" applyBorder="1" applyProtection="1"/>
    <xf numFmtId="0" fontId="0" fillId="4" borderId="23" xfId="0" applyFill="1" applyBorder="1" applyProtection="1"/>
    <xf numFmtId="0" fontId="0" fillId="4" borderId="24" xfId="0" applyFill="1" applyBorder="1" applyProtection="1"/>
    <xf numFmtId="0" fontId="0" fillId="4" borderId="25" xfId="0" applyFill="1" applyBorder="1" applyProtection="1"/>
    <xf numFmtId="0" fontId="6" fillId="4" borderId="0" xfId="0" applyFont="1" applyFill="1" applyBorder="1" applyProtection="1"/>
    <xf numFmtId="0" fontId="0" fillId="4" borderId="0" xfId="0" applyFill="1" applyBorder="1" applyProtection="1"/>
    <xf numFmtId="0" fontId="0" fillId="4" borderId="26" xfId="0" applyFill="1" applyBorder="1" applyProtection="1"/>
    <xf numFmtId="0" fontId="0" fillId="4" borderId="0" xfId="0" applyFill="1" applyBorder="1" applyAlignment="1" applyProtection="1">
      <alignment horizontal="right"/>
    </xf>
    <xf numFmtId="0" fontId="0" fillId="5" borderId="1" xfId="0" applyFill="1" applyBorder="1" applyProtection="1"/>
    <xf numFmtId="0" fontId="3" fillId="4" borderId="0" xfId="0" applyFont="1" applyFill="1" applyBorder="1" applyAlignment="1" applyProtection="1">
      <alignment horizontal="right"/>
    </xf>
    <xf numFmtId="0" fontId="0" fillId="4" borderId="27" xfId="0" applyFill="1" applyBorder="1" applyProtection="1"/>
    <xf numFmtId="0" fontId="0" fillId="4" borderId="18" xfId="0" applyFill="1" applyBorder="1" applyProtection="1"/>
    <xf numFmtId="0" fontId="0" fillId="4" borderId="28" xfId="0" applyFill="1" applyBorder="1" applyProtection="1"/>
    <xf numFmtId="0" fontId="29" fillId="4" borderId="23" xfId="0" applyFont="1" applyFill="1" applyBorder="1" applyAlignment="1" applyProtection="1">
      <alignment vertical="top"/>
    </xf>
    <xf numFmtId="0" fontId="0" fillId="4" borderId="0" xfId="0" applyFill="1" applyProtection="1"/>
    <xf numFmtId="0" fontId="6" fillId="4" borderId="25" xfId="0" applyFont="1" applyFill="1" applyBorder="1" applyProtection="1"/>
    <xf numFmtId="0" fontId="0" fillId="4" borderId="0"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13" xfId="0" applyFill="1" applyBorder="1" applyAlignment="1" applyProtection="1">
      <alignment horizontal="left"/>
      <protection locked="0"/>
    </xf>
    <xf numFmtId="0" fontId="1" fillId="4" borderId="0" xfId="0" applyFont="1" applyFill="1" applyBorder="1" applyAlignment="1" applyProtection="1">
      <alignment horizontal="right"/>
    </xf>
    <xf numFmtId="0" fontId="6" fillId="4" borderId="1" xfId="0" applyFont="1" applyFill="1" applyBorder="1" applyAlignment="1" applyProtection="1">
      <alignment horizontal="right"/>
      <protection locked="0"/>
    </xf>
    <xf numFmtId="0" fontId="15" fillId="0" borderId="4" xfId="0" applyNumberFormat="1" applyFont="1" applyFill="1" applyBorder="1" applyAlignment="1" applyProtection="1">
      <alignment horizontal="left" vertical="center"/>
    </xf>
    <xf numFmtId="0" fontId="15" fillId="0" borderId="5" xfId="0" applyNumberFormat="1" applyFont="1" applyFill="1" applyBorder="1" applyAlignment="1" applyProtection="1">
      <alignment horizontal="left" vertical="center"/>
    </xf>
    <xf numFmtId="0" fontId="15" fillId="0" borderId="30" xfId="0" applyNumberFormat="1" applyFont="1" applyFill="1" applyBorder="1" applyAlignment="1" applyProtection="1">
      <alignment horizontal="left" vertical="center"/>
    </xf>
    <xf numFmtId="0" fontId="19" fillId="4" borderId="13" xfId="0" applyFont="1" applyFill="1" applyBorder="1" applyAlignment="1" applyProtection="1"/>
    <xf numFmtId="0" fontId="19" fillId="4" borderId="0" xfId="0" applyFont="1" applyFill="1" applyBorder="1" applyProtection="1"/>
    <xf numFmtId="0" fontId="19" fillId="0" borderId="5" xfId="0" applyNumberFormat="1" applyFont="1" applyFill="1" applyBorder="1" applyAlignment="1" applyProtection="1">
      <alignment horizontal="center" vertical="center"/>
    </xf>
    <xf numFmtId="0" fontId="0" fillId="6" borderId="1" xfId="0" applyFill="1" applyBorder="1" applyProtection="1"/>
    <xf numFmtId="0" fontId="19" fillId="0" borderId="1" xfId="0" applyFont="1" applyFill="1" applyBorder="1" applyProtection="1">
      <protection locked="0"/>
    </xf>
    <xf numFmtId="0" fontId="3" fillId="4" borderId="1" xfId="0" applyFont="1" applyFill="1" applyBorder="1" applyAlignment="1" applyProtection="1">
      <alignment horizontal="center"/>
      <protection locked="0"/>
    </xf>
    <xf numFmtId="0" fontId="6" fillId="4" borderId="12" xfId="0" applyFont="1" applyFill="1" applyBorder="1" applyAlignment="1" applyProtection="1">
      <alignment horizontal="center"/>
    </xf>
    <xf numFmtId="0" fontId="3" fillId="4" borderId="0" xfId="0" applyFont="1" applyFill="1" applyBorder="1" applyAlignment="1" applyProtection="1">
      <alignment horizontal="center"/>
    </xf>
    <xf numFmtId="0" fontId="18" fillId="2" borderId="6" xfId="0" applyFont="1" applyFill="1" applyBorder="1" applyAlignment="1" applyProtection="1">
      <alignment horizontal="center" vertical="top" wrapText="1"/>
      <protection hidden="1"/>
    </xf>
    <xf numFmtId="0" fontId="18" fillId="2" borderId="7" xfId="0" applyFont="1" applyFill="1" applyBorder="1" applyAlignment="1" applyProtection="1">
      <alignment horizontal="center" vertical="top" wrapText="1"/>
      <protection hidden="1"/>
    </xf>
    <xf numFmtId="0" fontId="18" fillId="2" borderId="8" xfId="0" applyFont="1" applyFill="1" applyBorder="1" applyAlignment="1" applyProtection="1">
      <alignment horizontal="center" vertical="top" wrapText="1"/>
      <protection hidden="1"/>
    </xf>
    <xf numFmtId="0" fontId="18" fillId="2" borderId="9" xfId="0" applyFont="1" applyFill="1" applyBorder="1" applyAlignment="1" applyProtection="1">
      <alignment horizontal="center" vertical="top" wrapText="1"/>
      <protection hidden="1"/>
    </xf>
    <xf numFmtId="0" fontId="18" fillId="2" borderId="0" xfId="0" applyFont="1" applyFill="1" applyBorder="1" applyAlignment="1" applyProtection="1">
      <alignment horizontal="center" vertical="top" wrapText="1"/>
      <protection hidden="1"/>
    </xf>
    <xf numFmtId="0" fontId="18" fillId="2" borderId="10" xfId="0" applyFont="1" applyFill="1" applyBorder="1" applyAlignment="1" applyProtection="1">
      <alignment horizontal="center" vertical="top" wrapText="1"/>
      <protection hidden="1"/>
    </xf>
    <xf numFmtId="0" fontId="2" fillId="2" borderId="0" xfId="0" applyFont="1" applyFill="1" applyAlignment="1" applyProtection="1">
      <alignment horizontal="center"/>
      <protection hidden="1"/>
    </xf>
    <xf numFmtId="49" fontId="6" fillId="2" borderId="9" xfId="0" applyNumberFormat="1" applyFont="1" applyFill="1" applyBorder="1" applyAlignment="1" applyProtection="1">
      <alignment horizontal="center" vertical="center"/>
      <protection hidden="1"/>
    </xf>
    <xf numFmtId="49" fontId="6" fillId="2" borderId="0" xfId="0" applyNumberFormat="1" applyFont="1" applyFill="1" applyBorder="1" applyAlignment="1" applyProtection="1">
      <alignment horizontal="center" vertical="center"/>
      <protection hidden="1"/>
    </xf>
    <xf numFmtId="49" fontId="6" fillId="2" borderId="10" xfId="0" applyNumberFormat="1" applyFont="1" applyFill="1" applyBorder="1" applyAlignment="1" applyProtection="1">
      <alignment horizontal="center" vertical="center"/>
      <protection hidden="1"/>
    </xf>
    <xf numFmtId="49" fontId="6" fillId="2" borderId="17" xfId="0" applyNumberFormat="1" applyFont="1" applyFill="1" applyBorder="1" applyAlignment="1" applyProtection="1">
      <alignment horizontal="center" vertical="center"/>
      <protection hidden="1"/>
    </xf>
    <xf numFmtId="49" fontId="6" fillId="2" borderId="18" xfId="0" applyNumberFormat="1" applyFont="1" applyFill="1" applyBorder="1" applyAlignment="1" applyProtection="1">
      <alignment horizontal="center" vertical="center"/>
      <protection hidden="1"/>
    </xf>
    <xf numFmtId="49" fontId="6" fillId="2" borderId="19" xfId="0" applyNumberFormat="1" applyFont="1" applyFill="1" applyBorder="1" applyAlignment="1" applyProtection="1">
      <alignment horizontal="center" vertical="center"/>
      <protection hidden="1"/>
    </xf>
    <xf numFmtId="49" fontId="1" fillId="0" borderId="1" xfId="0" applyNumberFormat="1" applyFont="1" applyFill="1" applyBorder="1" applyAlignment="1" applyProtection="1">
      <alignment horizontal="right"/>
      <protection locked="0"/>
    </xf>
    <xf numFmtId="0" fontId="6" fillId="4" borderId="0" xfId="0" applyFont="1" applyFill="1" applyBorder="1" applyAlignment="1" applyProtection="1">
      <alignment horizontal="center"/>
    </xf>
    <xf numFmtId="0" fontId="1" fillId="0" borderId="0" xfId="0" applyFont="1" applyFill="1" applyBorder="1" applyAlignment="1" applyProtection="1">
      <alignment horizontal="right"/>
    </xf>
    <xf numFmtId="49" fontId="1" fillId="4" borderId="23" xfId="0" applyNumberFormat="1" applyFont="1" applyFill="1" applyBorder="1" applyAlignment="1" applyProtection="1">
      <alignment horizontal="right"/>
    </xf>
    <xf numFmtId="0" fontId="34" fillId="3" borderId="0" xfId="0" applyFont="1" applyFill="1" applyAlignment="1" applyProtection="1">
      <alignment horizontal="center"/>
      <protection hidden="1"/>
    </xf>
    <xf numFmtId="0" fontId="19" fillId="0" borderId="33" xfId="0" applyNumberFormat="1" applyFont="1" applyFill="1" applyBorder="1" applyAlignment="1" applyProtection="1">
      <alignment horizontal="center" vertical="center"/>
    </xf>
    <xf numFmtId="0" fontId="19" fillId="0" borderId="34" xfId="0" applyNumberFormat="1" applyFont="1" applyFill="1" applyBorder="1" applyAlignment="1" applyProtection="1">
      <alignment horizontal="center" vertical="center"/>
    </xf>
    <xf numFmtId="0" fontId="36" fillId="2" borderId="0" xfId="0" applyFont="1" applyFill="1" applyBorder="1" applyAlignment="1" applyProtection="1">
      <alignment horizontal="right"/>
      <protection hidden="1"/>
    </xf>
    <xf numFmtId="0" fontId="37" fillId="2" borderId="0" xfId="0" applyFont="1" applyFill="1" applyBorder="1" applyAlignment="1" applyProtection="1">
      <alignment horizontal="left"/>
      <protection hidden="1"/>
    </xf>
    <xf numFmtId="0" fontId="14" fillId="2" borderId="13" xfId="0" applyFont="1" applyFill="1" applyBorder="1" applyAlignment="1" applyProtection="1">
      <alignment horizontal="left"/>
      <protection hidden="1"/>
    </xf>
    <xf numFmtId="0" fontId="0" fillId="2" borderId="0" xfId="0" applyFill="1" applyAlignment="1" applyProtection="1">
      <alignment horizontal="center"/>
      <protection hidden="1"/>
    </xf>
    <xf numFmtId="0" fontId="0" fillId="0" borderId="0" xfId="0" applyFill="1" applyProtection="1"/>
    <xf numFmtId="0" fontId="38" fillId="0" borderId="2" xfId="0" applyFont="1" applyFill="1" applyBorder="1" applyAlignment="1" applyProtection="1">
      <alignment horizontal="center" vertical="center"/>
    </xf>
    <xf numFmtId="49" fontId="29" fillId="2" borderId="6" xfId="0" applyNumberFormat="1" applyFont="1" applyFill="1" applyBorder="1" applyAlignment="1" applyProtection="1">
      <alignment horizontal="left"/>
    </xf>
    <xf numFmtId="49" fontId="13" fillId="2" borderId="7" xfId="0" applyNumberFormat="1" applyFont="1" applyFill="1" applyBorder="1" applyAlignment="1" applyProtection="1">
      <alignment horizontal="left"/>
    </xf>
    <xf numFmtId="0" fontId="6" fillId="2" borderId="7" xfId="0" applyFont="1" applyFill="1" applyBorder="1" applyProtection="1"/>
    <xf numFmtId="49" fontId="30" fillId="2" borderId="7" xfId="0" applyNumberFormat="1" applyFont="1" applyFill="1" applyBorder="1" applyAlignment="1" applyProtection="1">
      <alignment horizontal="center"/>
    </xf>
    <xf numFmtId="49" fontId="29" fillId="2" borderId="8" xfId="0" applyNumberFormat="1" applyFont="1" applyFill="1" applyBorder="1" applyAlignment="1" applyProtection="1">
      <alignment horizontal="right"/>
    </xf>
    <xf numFmtId="0" fontId="0" fillId="3" borderId="0" xfId="0" applyFill="1" applyProtection="1"/>
    <xf numFmtId="0" fontId="0" fillId="2" borderId="0" xfId="0" applyFill="1" applyBorder="1" applyProtection="1"/>
    <xf numFmtId="49" fontId="6" fillId="2" borderId="11" xfId="0" applyNumberFormat="1" applyFont="1" applyFill="1" applyBorder="1" applyAlignment="1" applyProtection="1">
      <alignment horizontal="left" vertical="top"/>
    </xf>
    <xf numFmtId="49" fontId="6" fillId="2" borderId="12" xfId="0" applyNumberFormat="1" applyFont="1" applyFill="1" applyBorder="1" applyAlignment="1" applyProtection="1">
      <alignment horizontal="left" vertical="top"/>
    </xf>
    <xf numFmtId="49" fontId="6" fillId="2" borderId="13" xfId="0" applyNumberFormat="1" applyFont="1" applyFill="1" applyBorder="1" applyAlignment="1" applyProtection="1">
      <alignment horizontal="left" vertical="top"/>
    </xf>
    <xf numFmtId="0" fontId="0" fillId="2" borderId="0" xfId="0" applyFill="1" applyAlignment="1" applyProtection="1">
      <alignment horizontal="centerContinuous"/>
    </xf>
    <xf numFmtId="0" fontId="0" fillId="2" borderId="0" xfId="0" applyFill="1" applyProtection="1"/>
    <xf numFmtId="0" fontId="6" fillId="2" borderId="0" xfId="0" applyFont="1" applyFill="1" applyAlignment="1" applyProtection="1">
      <alignment horizontal="left" vertical="top"/>
    </xf>
    <xf numFmtId="0" fontId="20" fillId="2" borderId="0" xfId="0" applyFont="1" applyFill="1" applyAlignment="1" applyProtection="1">
      <alignment horizontal="right"/>
    </xf>
    <xf numFmtId="0" fontId="0" fillId="2" borderId="6" xfId="0" applyFill="1" applyBorder="1" applyProtection="1"/>
    <xf numFmtId="0" fontId="5" fillId="2" borderId="7" xfId="0" applyFont="1" applyFill="1" applyBorder="1" applyAlignment="1" applyProtection="1">
      <alignment horizontal="right"/>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6" fillId="2" borderId="0" xfId="0" applyFont="1" applyFill="1" applyBorder="1" applyAlignment="1" applyProtection="1">
      <alignment horizontal="right"/>
    </xf>
    <xf numFmtId="0" fontId="0" fillId="2" borderId="10" xfId="0" applyFill="1" applyBorder="1" applyProtection="1"/>
    <xf numFmtId="0" fontId="6" fillId="2" borderId="0" xfId="0" applyFont="1" applyFill="1" applyBorder="1" applyProtection="1"/>
    <xf numFmtId="0" fontId="0" fillId="2" borderId="11" xfId="0" applyFill="1" applyBorder="1" applyProtection="1"/>
    <xf numFmtId="0" fontId="6" fillId="2" borderId="12" xfId="0" applyFont="1" applyFill="1" applyBorder="1" applyAlignment="1" applyProtection="1">
      <alignment horizontal="right"/>
    </xf>
    <xf numFmtId="0" fontId="0" fillId="2" borderId="12" xfId="0" applyFill="1" applyBorder="1" applyProtection="1"/>
    <xf numFmtId="0" fontId="0" fillId="2" borderId="13" xfId="0" applyFill="1" applyBorder="1" applyProtection="1"/>
    <xf numFmtId="0" fontId="5" fillId="2" borderId="6" xfId="0" applyFont="1" applyFill="1" applyBorder="1" applyAlignment="1" applyProtection="1">
      <alignment horizontal="left"/>
    </xf>
    <xf numFmtId="0" fontId="6" fillId="2" borderId="0" xfId="0" applyFont="1" applyFill="1" applyAlignment="1" applyProtection="1">
      <alignment horizontal="right"/>
    </xf>
    <xf numFmtId="0" fontId="34" fillId="3" borderId="0" xfId="0" applyFont="1" applyFill="1" applyAlignment="1" applyProtection="1">
      <alignment horizontal="center"/>
    </xf>
    <xf numFmtId="0" fontId="6" fillId="2" borderId="0" xfId="0" applyFont="1" applyFill="1" applyAlignment="1" applyProtection="1">
      <alignment horizontal="left"/>
    </xf>
    <xf numFmtId="0" fontId="3" fillId="2" borderId="0" xfId="0" applyFont="1" applyFill="1" applyAlignment="1" applyProtection="1">
      <alignment horizontal="center"/>
    </xf>
    <xf numFmtId="0" fontId="3" fillId="2" borderId="0" xfId="0" applyFont="1" applyFill="1" applyAlignment="1" applyProtection="1">
      <alignment horizontal="right" vertical="center"/>
    </xf>
    <xf numFmtId="0" fontId="11" fillId="2" borderId="0" xfId="0" applyFont="1" applyFill="1" applyAlignment="1" applyProtection="1">
      <alignment vertical="center"/>
    </xf>
    <xf numFmtId="0" fontId="3" fillId="2" borderId="0" xfId="0" applyFont="1" applyFill="1" applyAlignment="1" applyProtection="1">
      <alignment horizontal="right"/>
    </xf>
    <xf numFmtId="0" fontId="3" fillId="2" borderId="0" xfId="0" applyFont="1" applyFill="1" applyAlignment="1" applyProtection="1">
      <alignment horizontal="center" wrapText="1"/>
    </xf>
    <xf numFmtId="0" fontId="12" fillId="2" borderId="14" xfId="0" applyFont="1" applyFill="1" applyBorder="1" applyAlignment="1" applyProtection="1">
      <alignment wrapText="1"/>
    </xf>
    <xf numFmtId="0" fontId="14" fillId="2" borderId="13" xfId="0" applyFont="1" applyFill="1" applyBorder="1" applyAlignment="1" applyProtection="1">
      <alignment horizontal="left"/>
    </xf>
    <xf numFmtId="0" fontId="14" fillId="2" borderId="13" xfId="0" applyFont="1" applyFill="1" applyBorder="1" applyAlignment="1" applyProtection="1">
      <alignment wrapText="1"/>
    </xf>
    <xf numFmtId="0" fontId="3" fillId="2" borderId="0" xfId="0" applyFont="1" applyFill="1" applyAlignment="1" applyProtection="1">
      <alignment horizontal="centerContinuous"/>
    </xf>
    <xf numFmtId="0" fontId="3" fillId="2" borderId="0" xfId="0" applyFont="1" applyFill="1" applyAlignment="1" applyProtection="1">
      <alignment horizontal="centerContinuous" wrapText="1"/>
    </xf>
    <xf numFmtId="0" fontId="12" fillId="2" borderId="15" xfId="0" applyFont="1" applyFill="1" applyBorder="1" applyAlignment="1" applyProtection="1">
      <alignment wrapText="1"/>
    </xf>
    <xf numFmtId="164" fontId="12" fillId="2" borderId="14" xfId="0" applyNumberFormat="1" applyFont="1" applyFill="1" applyBorder="1" applyAlignment="1" applyProtection="1">
      <alignment horizontal="center" vertical="center"/>
    </xf>
    <xf numFmtId="0" fontId="0" fillId="2" borderId="0" xfId="0" applyFill="1" applyAlignment="1" applyProtection="1">
      <alignment horizontal="right"/>
    </xf>
    <xf numFmtId="0" fontId="4" fillId="2" borderId="0" xfId="0" applyFont="1" applyFill="1" applyAlignment="1" applyProtection="1">
      <alignment horizontal="right"/>
    </xf>
    <xf numFmtId="0" fontId="7" fillId="2" borderId="0" xfId="0" applyFont="1" applyFill="1" applyAlignment="1" applyProtection="1">
      <alignment horizontal="center"/>
    </xf>
    <xf numFmtId="0" fontId="10" fillId="2" borderId="0" xfId="0" applyFont="1" applyFill="1" applyProtection="1"/>
    <xf numFmtId="0" fontId="7" fillId="2" borderId="0" xfId="0" applyFont="1" applyFill="1" applyProtection="1"/>
    <xf numFmtId="0" fontId="36" fillId="2" borderId="0" xfId="0" applyFont="1" applyFill="1" applyBorder="1" applyAlignment="1" applyProtection="1">
      <alignment horizontal="right"/>
    </xf>
    <xf numFmtId="0" fontId="37" fillId="2" borderId="0" xfId="0" applyFont="1" applyFill="1" applyBorder="1" applyAlignment="1" applyProtection="1">
      <alignment horizontal="left"/>
    </xf>
    <xf numFmtId="0" fontId="4" fillId="2" borderId="0" xfId="0" applyFont="1" applyFill="1" applyBorder="1" applyProtection="1"/>
    <xf numFmtId="0" fontId="5" fillId="2" borderId="0" xfId="0" applyFont="1" applyFill="1" applyProtection="1"/>
    <xf numFmtId="0" fontId="0" fillId="2" borderId="0" xfId="0" applyFill="1" applyBorder="1" applyAlignment="1" applyProtection="1">
      <alignment horizontal="left"/>
    </xf>
    <xf numFmtId="0" fontId="0" fillId="2" borderId="16" xfId="0" applyFill="1" applyBorder="1" applyAlignment="1" applyProtection="1">
      <alignment horizontal="left"/>
    </xf>
    <xf numFmtId="0" fontId="19" fillId="4" borderId="18" xfId="0" applyNumberFormat="1" applyFont="1" applyFill="1" applyBorder="1" applyProtection="1"/>
    <xf numFmtId="0" fontId="19" fillId="0" borderId="13" xfId="0" applyFont="1" applyFill="1" applyBorder="1" applyAlignment="1" applyProtection="1"/>
    <xf numFmtId="0" fontId="19" fillId="0" borderId="0" xfId="0" applyFont="1" applyFill="1" applyBorder="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center"/>
    </xf>
    <xf numFmtId="0" fontId="31" fillId="0" borderId="0" xfId="0" applyFont="1" applyFill="1" applyBorder="1" applyAlignment="1" applyProtection="1">
      <alignment horizontal="right"/>
    </xf>
    <xf numFmtId="0" fontId="3" fillId="2" borderId="23" xfId="0" applyFont="1" applyFill="1" applyBorder="1" applyAlignment="1" applyProtection="1">
      <alignment horizontal="center"/>
    </xf>
    <xf numFmtId="0" fontId="3" fillId="2" borderId="25" xfId="0" applyFont="1" applyFill="1" applyBorder="1" applyAlignment="1" applyProtection="1">
      <alignment horizontal="right" vertical="center"/>
    </xf>
    <xf numFmtId="0" fontId="11" fillId="2" borderId="0" xfId="0" applyFont="1" applyFill="1" applyBorder="1" applyAlignment="1" applyProtection="1">
      <alignment vertical="center"/>
    </xf>
    <xf numFmtId="0" fontId="3" fillId="2" borderId="25" xfId="0" applyFont="1" applyFill="1" applyBorder="1" applyAlignment="1" applyProtection="1">
      <alignment horizontal="right"/>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3" fillId="2" borderId="0" xfId="0" applyFont="1" applyFill="1" applyBorder="1" applyAlignment="1" applyProtection="1">
      <alignment horizontal="centerContinuous"/>
    </xf>
    <xf numFmtId="0" fontId="3" fillId="2" borderId="0" xfId="0" applyFont="1" applyFill="1" applyBorder="1" applyAlignment="1" applyProtection="1">
      <alignment horizontal="centerContinuous" wrapText="1"/>
    </xf>
    <xf numFmtId="0" fontId="4" fillId="2" borderId="0" xfId="0" applyFont="1" applyFill="1" applyBorder="1" applyAlignment="1" applyProtection="1">
      <alignment horizontal="right"/>
    </xf>
    <xf numFmtId="0" fontId="7" fillId="2" borderId="0" xfId="0" applyFont="1" applyFill="1" applyBorder="1" applyAlignment="1" applyProtection="1">
      <alignment horizontal="center"/>
    </xf>
    <xf numFmtId="0" fontId="7" fillId="2" borderId="0" xfId="0" applyFont="1" applyFill="1" applyBorder="1" applyProtection="1"/>
    <xf numFmtId="0" fontId="1" fillId="0" borderId="0" xfId="0" applyFont="1"/>
    <xf numFmtId="0" fontId="1" fillId="2" borderId="0" xfId="0" applyFont="1" applyFill="1" applyProtection="1"/>
    <xf numFmtId="11" fontId="19" fillId="2" borderId="3" xfId="0" applyNumberFormat="1" applyFont="1" applyFill="1" applyBorder="1" applyAlignment="1" applyProtection="1">
      <alignment horizontal="center" vertical="center"/>
    </xf>
    <xf numFmtId="0" fontId="38" fillId="0" borderId="2" xfId="0" applyNumberFormat="1" applyFont="1" applyFill="1" applyBorder="1" applyAlignment="1" applyProtection="1">
      <alignment horizontal="right" vertical="center"/>
    </xf>
    <xf numFmtId="0" fontId="14" fillId="2" borderId="0" xfId="0" applyFont="1" applyFill="1" applyBorder="1" applyAlignment="1" applyProtection="1"/>
    <xf numFmtId="0" fontId="38" fillId="4" borderId="23" xfId="0" applyNumberFormat="1" applyFont="1" applyFill="1" applyBorder="1" applyAlignment="1" applyProtection="1">
      <alignment horizontal="right" vertical="center"/>
    </xf>
    <xf numFmtId="0" fontId="38" fillId="4" borderId="23" xfId="0" applyFont="1" applyFill="1" applyBorder="1" applyAlignment="1" applyProtection="1">
      <alignment horizontal="center" vertical="center"/>
    </xf>
    <xf numFmtId="0" fontId="19" fillId="0" borderId="38" xfId="0" applyNumberFormat="1" applyFont="1" applyFill="1" applyBorder="1" applyAlignment="1" applyProtection="1">
      <alignment horizontal="center" vertical="center"/>
    </xf>
    <xf numFmtId="0" fontId="14" fillId="2" borderId="26" xfId="0" applyFont="1" applyFill="1" applyBorder="1" applyAlignment="1" applyProtection="1"/>
    <xf numFmtId="0" fontId="14" fillId="2" borderId="36" xfId="0" applyFont="1" applyFill="1" applyBorder="1" applyAlignment="1" applyProtection="1">
      <alignment horizontal="center" wrapText="1"/>
    </xf>
    <xf numFmtId="0" fontId="19" fillId="0" borderId="40" xfId="0" applyNumberFormat="1" applyFont="1" applyFill="1" applyBorder="1" applyAlignment="1" applyProtection="1">
      <alignment horizontal="center" vertical="center"/>
    </xf>
    <xf numFmtId="0" fontId="19" fillId="0" borderId="41" xfId="0" applyNumberFormat="1" applyFont="1" applyFill="1" applyBorder="1" applyAlignment="1" applyProtection="1">
      <alignment horizontal="center" vertical="center"/>
    </xf>
    <xf numFmtId="0" fontId="3" fillId="2" borderId="10" xfId="0" applyFont="1" applyFill="1" applyBorder="1" applyAlignment="1" applyProtection="1">
      <alignment horizontal="center"/>
    </xf>
    <xf numFmtId="0" fontId="42" fillId="4" borderId="21" xfId="0" applyNumberFormat="1" applyFont="1" applyFill="1" applyBorder="1" applyAlignment="1" applyProtection="1">
      <alignment horizontal="right"/>
      <protection locked="0"/>
    </xf>
    <xf numFmtId="0" fontId="19" fillId="0" borderId="30" xfId="0" applyNumberFormat="1" applyFont="1" applyFill="1" applyBorder="1" applyAlignment="1" applyProtection="1">
      <alignment horizontal="center" vertical="center"/>
    </xf>
    <xf numFmtId="0" fontId="38" fillId="4" borderId="23" xfId="0" applyNumberFormat="1" applyFont="1" applyFill="1" applyBorder="1" applyAlignment="1" applyProtection="1">
      <alignment vertical="center"/>
    </xf>
    <xf numFmtId="164" fontId="12" fillId="2" borderId="0" xfId="0" applyNumberFormat="1" applyFont="1" applyFill="1" applyBorder="1" applyAlignment="1" applyProtection="1">
      <alignment horizontal="center" vertical="center"/>
    </xf>
    <xf numFmtId="0" fontId="15" fillId="4" borderId="0" xfId="0" applyNumberFormat="1" applyFont="1" applyFill="1" applyBorder="1" applyAlignment="1" applyProtection="1">
      <alignment horizontal="left" vertical="center"/>
    </xf>
    <xf numFmtId="0" fontId="19" fillId="4" borderId="0" xfId="0" applyNumberFormat="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3" fillId="7" borderId="0" xfId="0" applyFont="1" applyFill="1" applyBorder="1" applyAlignment="1" applyProtection="1">
      <alignment horizontal="left" vertical="center"/>
    </xf>
    <xf numFmtId="0" fontId="38" fillId="7" borderId="2" xfId="0" applyNumberFormat="1" applyFont="1" applyFill="1" applyBorder="1" applyAlignment="1" applyProtection="1">
      <alignment vertical="center"/>
    </xf>
    <xf numFmtId="0" fontId="19" fillId="7" borderId="32" xfId="0" applyNumberFormat="1" applyFont="1" applyFill="1" applyBorder="1" applyAlignment="1" applyProtection="1">
      <alignment horizontal="center" vertical="center"/>
    </xf>
    <xf numFmtId="0" fontId="19" fillId="7" borderId="33" xfId="0" applyNumberFormat="1" applyFont="1" applyFill="1" applyBorder="1" applyAlignment="1" applyProtection="1">
      <alignment horizontal="center" vertical="center"/>
    </xf>
    <xf numFmtId="0" fontId="19" fillId="7" borderId="5" xfId="0" applyNumberFormat="1" applyFont="1" applyFill="1" applyBorder="1" applyAlignment="1" applyProtection="1">
      <alignment horizontal="center" vertical="center"/>
    </xf>
    <xf numFmtId="0" fontId="15" fillId="7" borderId="4" xfId="0" applyNumberFormat="1" applyFont="1" applyFill="1" applyBorder="1" applyAlignment="1" applyProtection="1">
      <alignment horizontal="left" vertical="center"/>
    </xf>
    <xf numFmtId="0" fontId="15" fillId="7" borderId="5" xfId="0" applyNumberFormat="1" applyFont="1" applyFill="1" applyBorder="1" applyAlignment="1" applyProtection="1">
      <alignment horizontal="left" vertical="center"/>
    </xf>
    <xf numFmtId="0" fontId="7" fillId="7" borderId="0" xfId="0" applyFont="1" applyFill="1" applyBorder="1" applyAlignment="1" applyProtection="1">
      <alignment horizontal="center"/>
    </xf>
    <xf numFmtId="0" fontId="37" fillId="7" borderId="0" xfId="0" applyFont="1" applyFill="1" applyBorder="1" applyAlignment="1" applyProtection="1">
      <alignment horizontal="left"/>
    </xf>
    <xf numFmtId="0" fontId="36" fillId="7" borderId="0" xfId="0" applyFont="1" applyFill="1" applyBorder="1" applyAlignment="1" applyProtection="1">
      <alignment horizontal="right"/>
    </xf>
    <xf numFmtId="0" fontId="3" fillId="7" borderId="25" xfId="0" applyFont="1" applyFill="1" applyBorder="1" applyAlignment="1" applyProtection="1">
      <alignment horizontal="left" vertical="center"/>
    </xf>
    <xf numFmtId="0" fontId="40" fillId="0" borderId="0" xfId="0" applyFont="1" applyProtection="1"/>
    <xf numFmtId="0" fontId="3" fillId="0" borderId="0" xfId="0" applyFont="1" applyProtection="1"/>
    <xf numFmtId="49" fontId="1" fillId="0" borderId="1" xfId="0" applyNumberFormat="1" applyFont="1" applyFill="1" applyBorder="1" applyAlignment="1" applyProtection="1">
      <alignment horizontal="right"/>
    </xf>
    <xf numFmtId="0" fontId="1" fillId="0" borderId="1" xfId="0" applyFont="1" applyBorder="1" applyAlignment="1" applyProtection="1">
      <alignment horizontal="center"/>
    </xf>
    <xf numFmtId="0" fontId="33" fillId="0" borderId="1" xfId="0" applyFont="1" applyBorder="1" applyAlignment="1" applyProtection="1">
      <alignment horizontal="center"/>
    </xf>
    <xf numFmtId="0" fontId="19" fillId="0" borderId="1" xfId="0" applyFont="1" applyFill="1" applyBorder="1" applyProtection="1"/>
    <xf numFmtId="0" fontId="3" fillId="4" borderId="1" xfId="0" applyFont="1" applyFill="1" applyBorder="1" applyAlignment="1" applyProtection="1">
      <alignment horizontal="center"/>
    </xf>
    <xf numFmtId="0" fontId="39" fillId="4" borderId="0" xfId="0" applyFont="1" applyFill="1" applyBorder="1" applyAlignment="1" applyProtection="1">
      <alignment horizontal="right" vertical="center"/>
    </xf>
    <xf numFmtId="0" fontId="1" fillId="4" borderId="9" xfId="0" applyFont="1" applyFill="1" applyBorder="1" applyAlignment="1" applyProtection="1">
      <alignment horizontal="left"/>
      <protection locked="0"/>
    </xf>
    <xf numFmtId="0" fontId="1" fillId="4" borderId="11" xfId="0" applyFont="1" applyFill="1" applyBorder="1" applyAlignment="1" applyProtection="1">
      <alignment horizontal="left"/>
      <protection locked="0"/>
    </xf>
    <xf numFmtId="0" fontId="35" fillId="4" borderId="0" xfId="0" applyNumberFormat="1" applyFont="1" applyFill="1" applyBorder="1" applyAlignment="1" applyProtection="1">
      <alignment horizontal="right" vertical="center"/>
    </xf>
    <xf numFmtId="0" fontId="5" fillId="4" borderId="0" xfId="0" applyFont="1" applyFill="1" applyProtection="1"/>
    <xf numFmtId="0" fontId="0" fillId="4" borderId="6" xfId="0" applyFill="1" applyBorder="1" applyProtection="1">
      <protection locked="0"/>
    </xf>
    <xf numFmtId="0" fontId="6" fillId="4" borderId="7" xfId="0" applyFont="1" applyFill="1" applyBorder="1" applyProtection="1">
      <protection locked="0"/>
    </xf>
    <xf numFmtId="0" fontId="0" fillId="4" borderId="7" xfId="0" applyFill="1" applyBorder="1" applyProtection="1">
      <protection locked="0"/>
    </xf>
    <xf numFmtId="0" fontId="0" fillId="4" borderId="8" xfId="0" applyFill="1" applyBorder="1" applyProtection="1">
      <protection locked="0"/>
    </xf>
    <xf numFmtId="0" fontId="0" fillId="4" borderId="9" xfId="0" applyFill="1" applyBorder="1" applyProtection="1">
      <protection locked="0"/>
    </xf>
    <xf numFmtId="0" fontId="0" fillId="4" borderId="0" xfId="0" applyFill="1" applyBorder="1" applyProtection="1">
      <protection locked="0"/>
    </xf>
    <xf numFmtId="0" fontId="0" fillId="4" borderId="10" xfId="0" applyFill="1" applyBorder="1" applyProtection="1">
      <protection locked="0"/>
    </xf>
    <xf numFmtId="0" fontId="6" fillId="4" borderId="0" xfId="0" applyFont="1" applyFill="1" applyBorder="1" applyProtection="1">
      <protection locked="0"/>
    </xf>
    <xf numFmtId="0" fontId="0" fillId="4" borderId="11" xfId="0" applyFill="1" applyBorder="1" applyProtection="1">
      <protection locked="0"/>
    </xf>
    <xf numFmtId="0" fontId="0" fillId="4" borderId="12" xfId="0" applyFill="1" applyBorder="1" applyProtection="1">
      <protection locked="0"/>
    </xf>
    <xf numFmtId="0" fontId="0" fillId="4" borderId="13" xfId="0" applyFill="1" applyBorder="1" applyProtection="1">
      <protection locked="0"/>
    </xf>
    <xf numFmtId="0" fontId="1" fillId="4" borderId="9"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0" fontId="0" fillId="4" borderId="10" xfId="0" applyFill="1" applyBorder="1" applyAlignment="1" applyProtection="1">
      <alignment horizontal="left"/>
      <protection hidden="1"/>
    </xf>
    <xf numFmtId="0" fontId="1" fillId="4" borderId="11" xfId="0" applyFont="1" applyFill="1" applyBorder="1" applyAlignment="1" applyProtection="1">
      <alignment horizontal="left"/>
      <protection hidden="1"/>
    </xf>
    <xf numFmtId="0" fontId="0" fillId="4" borderId="12" xfId="0" applyFill="1" applyBorder="1" applyAlignment="1" applyProtection="1">
      <alignment horizontal="left"/>
      <protection hidden="1"/>
    </xf>
    <xf numFmtId="0" fontId="0" fillId="4" borderId="13" xfId="0" applyFill="1" applyBorder="1" applyAlignment="1" applyProtection="1">
      <alignment horizontal="left"/>
      <protection hidden="1"/>
    </xf>
    <xf numFmtId="0" fontId="38" fillId="0" borderId="2" xfId="0" applyFont="1" applyFill="1" applyBorder="1" applyAlignment="1" applyProtection="1">
      <alignment horizontal="center" vertical="center"/>
      <protection hidden="1"/>
    </xf>
    <xf numFmtId="0" fontId="14" fillId="2" borderId="26" xfId="0" applyFont="1" applyFill="1" applyBorder="1" applyAlignment="1" applyProtection="1">
      <protection hidden="1"/>
    </xf>
    <xf numFmtId="0" fontId="14" fillId="2" borderId="36" xfId="0" applyFont="1" applyFill="1" applyBorder="1" applyAlignment="1" applyProtection="1">
      <alignment horizontal="center" wrapText="1"/>
      <protection hidden="1"/>
    </xf>
    <xf numFmtId="0" fontId="3" fillId="2" borderId="0" xfId="0" applyFont="1" applyFill="1" applyAlignment="1" applyProtection="1">
      <alignment horizontal="centerContinuous"/>
      <protection hidden="1"/>
    </xf>
    <xf numFmtId="0" fontId="3" fillId="2" borderId="0" xfId="0" applyFont="1" applyFill="1" applyAlignment="1" applyProtection="1">
      <alignment horizontal="centerContinuous" wrapText="1"/>
      <protection hidden="1"/>
    </xf>
    <xf numFmtId="0" fontId="15" fillId="0" borderId="4" xfId="0" applyNumberFormat="1" applyFont="1" applyFill="1" applyBorder="1" applyAlignment="1" applyProtection="1">
      <alignment horizontal="left" vertical="center"/>
      <protection hidden="1"/>
    </xf>
    <xf numFmtId="0" fontId="19" fillId="0" borderId="42" xfId="0" applyNumberFormat="1" applyFont="1" applyFill="1" applyBorder="1" applyAlignment="1" applyProtection="1">
      <alignment horizontal="center" vertical="center"/>
      <protection hidden="1"/>
    </xf>
    <xf numFmtId="0" fontId="19" fillId="0" borderId="37" xfId="0" applyNumberFormat="1" applyFont="1" applyFill="1" applyBorder="1" applyAlignment="1" applyProtection="1">
      <alignment horizontal="center" vertical="center"/>
      <protection hidden="1"/>
    </xf>
    <xf numFmtId="0" fontId="15" fillId="0" borderId="5" xfId="0" applyNumberFormat="1" applyFont="1" applyFill="1" applyBorder="1" applyAlignment="1" applyProtection="1">
      <alignment horizontal="left" vertical="center"/>
      <protection hidden="1"/>
    </xf>
    <xf numFmtId="0" fontId="19" fillId="0" borderId="40" xfId="0" applyNumberFormat="1" applyFont="1" applyFill="1" applyBorder="1" applyAlignment="1" applyProtection="1">
      <alignment horizontal="center" vertical="center"/>
      <protection hidden="1"/>
    </xf>
    <xf numFmtId="0" fontId="19" fillId="0" borderId="38" xfId="0" applyNumberFormat="1" applyFont="1" applyFill="1" applyBorder="1" applyAlignment="1" applyProtection="1">
      <alignment horizontal="center" vertical="center"/>
      <protection hidden="1"/>
    </xf>
    <xf numFmtId="0" fontId="15" fillId="0" borderId="30" xfId="0" applyNumberFormat="1" applyFont="1" applyFill="1" applyBorder="1" applyAlignment="1" applyProtection="1">
      <alignment horizontal="left" vertical="center"/>
      <protection hidden="1"/>
    </xf>
    <xf numFmtId="0" fontId="19" fillId="0" borderId="41" xfId="0" applyNumberFormat="1" applyFont="1" applyFill="1" applyBorder="1" applyAlignment="1" applyProtection="1">
      <alignment horizontal="center" vertical="center"/>
      <protection hidden="1"/>
    </xf>
    <xf numFmtId="0" fontId="19" fillId="0" borderId="39" xfId="0"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protection hidden="1"/>
    </xf>
    <xf numFmtId="0" fontId="2" fillId="2" borderId="0" xfId="0" applyFont="1" applyFill="1" applyAlignment="1" applyProtection="1">
      <alignment horizontal="left"/>
      <protection hidden="1"/>
    </xf>
    <xf numFmtId="49" fontId="1" fillId="2" borderId="12" xfId="0" applyNumberFormat="1" applyFont="1" applyFill="1" applyBorder="1" applyAlignment="1" applyProtection="1">
      <alignment horizontal="left" vertical="top"/>
    </xf>
    <xf numFmtId="0" fontId="3" fillId="4" borderId="0" xfId="0" applyFont="1" applyFill="1" applyAlignment="1" applyProtection="1">
      <alignment horizontal="right"/>
    </xf>
    <xf numFmtId="0" fontId="1" fillId="0" borderId="0" xfId="0" applyFont="1" applyProtection="1"/>
    <xf numFmtId="0" fontId="1" fillId="0" borderId="22" xfId="0" applyFont="1" applyFill="1" applyBorder="1" applyProtection="1"/>
    <xf numFmtId="0" fontId="1" fillId="0" borderId="23" xfId="0" applyFont="1" applyFill="1" applyBorder="1" applyAlignment="1" applyProtection="1">
      <alignment horizontal="center"/>
    </xf>
    <xf numFmtId="0" fontId="1" fillId="0" borderId="35" xfId="0" applyFont="1" applyFill="1" applyBorder="1" applyAlignment="1" applyProtection="1">
      <alignment horizontal="center"/>
    </xf>
    <xf numFmtId="0" fontId="1" fillId="0" borderId="24" xfId="0" applyFont="1" applyBorder="1" applyProtection="1"/>
    <xf numFmtId="0" fontId="1" fillId="0" borderId="22" xfId="0" applyFont="1" applyBorder="1" applyProtection="1"/>
    <xf numFmtId="0" fontId="1" fillId="0" borderId="23" xfId="0" applyFont="1" applyBorder="1" applyProtection="1"/>
    <xf numFmtId="0" fontId="1" fillId="0" borderId="25" xfId="0" applyFont="1" applyFill="1" applyBorder="1" applyProtection="1"/>
    <xf numFmtId="0" fontId="1" fillId="0" borderId="0" xfId="0" applyFont="1" applyFill="1" applyBorder="1" applyProtection="1"/>
    <xf numFmtId="0" fontId="1" fillId="4" borderId="1" xfId="0" applyFont="1" applyFill="1" applyBorder="1" applyProtection="1"/>
    <xf numFmtId="0" fontId="1" fillId="4" borderId="1" xfId="0" applyFont="1" applyFill="1" applyBorder="1" applyAlignment="1" applyProtection="1">
      <alignment horizontal="right"/>
    </xf>
    <xf numFmtId="0" fontId="1" fillId="0" borderId="26" xfId="0" applyFont="1" applyBorder="1" applyProtection="1"/>
    <xf numFmtId="0" fontId="1" fillId="0" borderId="25" xfId="0" applyFont="1" applyBorder="1" applyProtection="1"/>
    <xf numFmtId="0" fontId="1" fillId="0" borderId="1" xfId="0" applyFont="1" applyBorder="1" applyProtection="1"/>
    <xf numFmtId="0" fontId="1" fillId="0" borderId="0" xfId="0" applyFont="1" applyBorder="1" applyProtection="1"/>
    <xf numFmtId="0" fontId="1" fillId="6" borderId="1" xfId="0" applyFont="1" applyFill="1" applyBorder="1" applyProtection="1"/>
    <xf numFmtId="0" fontId="1" fillId="6" borderId="31" xfId="0" applyFont="1" applyFill="1" applyBorder="1" applyProtection="1"/>
    <xf numFmtId="0" fontId="1" fillId="0" borderId="1" xfId="0" applyFont="1" applyBorder="1" applyAlignment="1" applyProtection="1">
      <alignment horizontal="right"/>
    </xf>
    <xf numFmtId="0" fontId="1" fillId="0" borderId="20" xfId="0" applyFont="1" applyFill="1" applyBorder="1" applyProtection="1"/>
    <xf numFmtId="9" fontId="1" fillId="0" borderId="1" xfId="0" applyNumberFormat="1" applyFont="1" applyBorder="1" applyAlignment="1" applyProtection="1">
      <alignment horizontal="right"/>
    </xf>
    <xf numFmtId="0" fontId="1" fillId="0" borderId="1" xfId="0" applyFont="1" applyFill="1" applyBorder="1" applyProtection="1"/>
    <xf numFmtId="0" fontId="1" fillId="0" borderId="27" xfId="0" applyFont="1" applyBorder="1" applyProtection="1"/>
    <xf numFmtId="0" fontId="1" fillId="0" borderId="18" xfId="0" applyFont="1" applyBorder="1" applyProtection="1"/>
    <xf numFmtId="0" fontId="1" fillId="0" borderId="28" xfId="0" applyFont="1" applyBorder="1" applyProtection="1"/>
    <xf numFmtId="0" fontId="44" fillId="0" borderId="0" xfId="0" applyNumberFormat="1" applyFont="1" applyFill="1" applyBorder="1" applyAlignment="1" applyProtection="1">
      <alignment horizontal="right"/>
    </xf>
    <xf numFmtId="0" fontId="44" fillId="0" borderId="0" xfId="0" applyFont="1" applyFill="1" applyBorder="1" applyAlignment="1" applyProtection="1">
      <alignment horizontal="right"/>
    </xf>
    <xf numFmtId="0" fontId="44" fillId="7" borderId="0" xfId="0" applyNumberFormat="1" applyFont="1" applyFill="1" applyBorder="1" applyAlignment="1" applyProtection="1">
      <alignment horizontal="right"/>
    </xf>
    <xf numFmtId="0" fontId="1" fillId="0" borderId="27" xfId="0" applyFont="1" applyFill="1" applyBorder="1" applyProtection="1"/>
    <xf numFmtId="0" fontId="44" fillId="0" borderId="18" xfId="0" applyFont="1" applyFill="1" applyBorder="1" applyAlignment="1" applyProtection="1">
      <alignment horizontal="right"/>
    </xf>
    <xf numFmtId="0" fontId="44" fillId="0" borderId="18" xfId="0" applyNumberFormat="1" applyFont="1" applyFill="1" applyBorder="1" applyAlignment="1" applyProtection="1">
      <alignment horizontal="right"/>
    </xf>
    <xf numFmtId="0" fontId="1" fillId="2" borderId="22" xfId="0" applyFont="1" applyFill="1" applyBorder="1" applyAlignment="1" applyProtection="1">
      <alignment horizontal="right"/>
    </xf>
    <xf numFmtId="0" fontId="1" fillId="2" borderId="23" xfId="0" applyFont="1" applyFill="1" applyBorder="1" applyAlignment="1" applyProtection="1">
      <alignment horizontal="left"/>
    </xf>
    <xf numFmtId="0" fontId="1" fillId="2" borderId="23" xfId="0" applyFont="1" applyFill="1" applyBorder="1" applyProtection="1"/>
    <xf numFmtId="0" fontId="1" fillId="2" borderId="24" xfId="0" applyFont="1" applyFill="1" applyBorder="1" applyProtection="1"/>
    <xf numFmtId="0" fontId="1" fillId="2" borderId="0" xfId="0" applyFont="1" applyFill="1" applyBorder="1" applyProtection="1"/>
    <xf numFmtId="0" fontId="1" fillId="2" borderId="26" xfId="0" applyFont="1" applyFill="1" applyBorder="1" applyProtection="1"/>
    <xf numFmtId="0" fontId="1" fillId="4" borderId="0" xfId="0" applyFont="1" applyFill="1" applyBorder="1" applyProtection="1"/>
    <xf numFmtId="0" fontId="1" fillId="2" borderId="0" xfId="0" applyFont="1" applyFill="1" applyBorder="1" applyAlignment="1" applyProtection="1">
      <alignment horizontal="right"/>
    </xf>
    <xf numFmtId="0" fontId="1" fillId="2" borderId="25" xfId="0" applyFont="1" applyFill="1" applyBorder="1" applyProtection="1"/>
    <xf numFmtId="0" fontId="1" fillId="0" borderId="1" xfId="0" applyFont="1" applyFill="1" applyBorder="1" applyAlignment="1" applyProtection="1">
      <alignment horizontal="center"/>
    </xf>
    <xf numFmtId="0" fontId="1" fillId="0" borderId="0" xfId="0" applyFont="1" applyFill="1" applyBorder="1" applyAlignment="1" applyProtection="1">
      <alignment horizontal="center"/>
    </xf>
    <xf numFmtId="0" fontId="1" fillId="2" borderId="0" xfId="0" applyNumberFormat="1" applyFont="1" applyFill="1" applyBorder="1" applyAlignment="1" applyProtection="1">
      <alignment horizontal="left"/>
    </xf>
    <xf numFmtId="0" fontId="1" fillId="7" borderId="0" xfId="0" applyFont="1" applyFill="1" applyBorder="1" applyProtection="1"/>
    <xf numFmtId="0" fontId="1" fillId="7" borderId="0" xfId="0" applyNumberFormat="1" applyFont="1" applyFill="1" applyBorder="1" applyAlignment="1" applyProtection="1">
      <alignment horizontal="left"/>
    </xf>
    <xf numFmtId="0" fontId="1" fillId="7" borderId="26" xfId="0" applyFont="1" applyFill="1" applyBorder="1" applyProtection="1"/>
    <xf numFmtId="0" fontId="1" fillId="4" borderId="27" xfId="0" applyFont="1" applyFill="1" applyBorder="1" applyProtection="1"/>
    <xf numFmtId="0" fontId="1" fillId="4" borderId="18" xfId="0" applyFont="1" applyFill="1" applyBorder="1" applyProtection="1"/>
    <xf numFmtId="0" fontId="1" fillId="4" borderId="28" xfId="0" applyFont="1" applyFill="1" applyBorder="1" applyProtection="1"/>
    <xf numFmtId="0" fontId="42" fillId="4" borderId="21" xfId="0" applyNumberFormat="1" applyFont="1" applyFill="1" applyBorder="1" applyProtection="1"/>
    <xf numFmtId="11" fontId="0" fillId="2" borderId="0" xfId="0" applyNumberFormat="1" applyFill="1" applyProtection="1"/>
    <xf numFmtId="0" fontId="1" fillId="2" borderId="0" xfId="1" applyFill="1"/>
    <xf numFmtId="0" fontId="1" fillId="2" borderId="0" xfId="1" applyFill="1" applyProtection="1">
      <protection hidden="1"/>
    </xf>
    <xf numFmtId="0" fontId="47" fillId="2" borderId="0" xfId="2" applyFont="1" applyFill="1" applyAlignment="1" applyProtection="1">
      <protection hidden="1"/>
    </xf>
    <xf numFmtId="0" fontId="48" fillId="2" borderId="0" xfId="1" applyFont="1" applyFill="1" applyProtection="1">
      <protection hidden="1"/>
    </xf>
    <xf numFmtId="0" fontId="38" fillId="0" borderId="2" xfId="0" applyNumberFormat="1" applyFont="1" applyFill="1" applyBorder="1" applyAlignment="1" applyProtection="1">
      <alignment horizontal="right" vertical="center"/>
      <protection hidden="1"/>
    </xf>
    <xf numFmtId="0" fontId="38" fillId="4" borderId="0" xfId="0" applyNumberFormat="1" applyFont="1" applyFill="1" applyBorder="1" applyAlignment="1" applyProtection="1">
      <alignment vertical="center"/>
      <protection hidden="1"/>
    </xf>
    <xf numFmtId="0" fontId="38" fillId="4" borderId="0" xfId="0" applyFont="1" applyFill="1" applyBorder="1" applyAlignment="1" applyProtection="1">
      <alignment horizontal="center" vertical="center"/>
      <protection hidden="1"/>
    </xf>
    <xf numFmtId="49" fontId="29" fillId="2" borderId="6" xfId="0" applyNumberFormat="1" applyFont="1" applyFill="1" applyBorder="1" applyAlignment="1" applyProtection="1">
      <alignment horizontal="left"/>
      <protection hidden="1"/>
    </xf>
    <xf numFmtId="49" fontId="13" fillId="2" borderId="7" xfId="0" applyNumberFormat="1" applyFont="1" applyFill="1" applyBorder="1" applyAlignment="1" applyProtection="1">
      <alignment horizontal="left"/>
      <protection hidden="1"/>
    </xf>
    <xf numFmtId="0" fontId="6" fillId="2" borderId="7" xfId="0" applyFont="1" applyFill="1" applyBorder="1" applyProtection="1">
      <protection hidden="1"/>
    </xf>
    <xf numFmtId="49" fontId="30" fillId="2" borderId="7" xfId="0" applyNumberFormat="1" applyFont="1" applyFill="1" applyBorder="1" applyAlignment="1" applyProtection="1">
      <alignment horizontal="center"/>
      <protection hidden="1"/>
    </xf>
    <xf numFmtId="49" fontId="29" fillId="2" borderId="8" xfId="0" applyNumberFormat="1" applyFont="1" applyFill="1" applyBorder="1" applyAlignment="1" applyProtection="1">
      <alignment horizontal="right"/>
      <protection hidden="1"/>
    </xf>
    <xf numFmtId="49" fontId="6" fillId="2" borderId="12" xfId="0" applyNumberFormat="1" applyFont="1" applyFill="1" applyBorder="1" applyAlignment="1" applyProtection="1">
      <alignment horizontal="left" vertical="top"/>
      <protection hidden="1"/>
    </xf>
    <xf numFmtId="49" fontId="1" fillId="2" borderId="12" xfId="0" applyNumberFormat="1" applyFont="1" applyFill="1" applyBorder="1" applyAlignment="1" applyProtection="1">
      <alignment horizontal="left" vertical="top"/>
      <protection hidden="1"/>
    </xf>
    <xf numFmtId="49" fontId="6" fillId="2" borderId="13" xfId="0" applyNumberFormat="1" applyFont="1" applyFill="1" applyBorder="1" applyAlignment="1" applyProtection="1">
      <alignment horizontal="left" vertical="top"/>
      <protection hidden="1"/>
    </xf>
    <xf numFmtId="11" fontId="19" fillId="2" borderId="3" xfId="0" applyNumberFormat="1" applyFont="1" applyFill="1" applyBorder="1" applyAlignment="1" applyProtection="1">
      <alignment horizontal="center" vertical="center"/>
      <protection hidden="1"/>
    </xf>
    <xf numFmtId="0" fontId="49" fillId="2" borderId="0" xfId="0" applyFont="1" applyFill="1" applyProtection="1"/>
    <xf numFmtId="0" fontId="42" fillId="0" borderId="21" xfId="0" applyNumberFormat="1" applyFont="1" applyFill="1" applyBorder="1" applyAlignment="1" applyProtection="1">
      <alignment horizontal="right"/>
      <protection locked="0"/>
    </xf>
    <xf numFmtId="0" fontId="39" fillId="0" borderId="0" xfId="0" applyFont="1" applyFill="1" applyBorder="1" applyAlignment="1" applyProtection="1">
      <alignment horizontal="right" vertical="center"/>
    </xf>
    <xf numFmtId="0" fontId="35" fillId="0" borderId="0" xfId="0" applyNumberFormat="1" applyFont="1" applyFill="1" applyBorder="1" applyAlignment="1" applyProtection="1">
      <alignment horizontal="right" vertical="center"/>
    </xf>
    <xf numFmtId="0" fontId="3" fillId="0" borderId="0" xfId="0" applyFont="1" applyFill="1" applyAlignment="1" applyProtection="1">
      <alignment horizontal="right"/>
    </xf>
    <xf numFmtId="0" fontId="42" fillId="0" borderId="21" xfId="0" applyNumberFormat="1" applyFont="1" applyFill="1" applyBorder="1" applyProtection="1"/>
    <xf numFmtId="0" fontId="45" fillId="2" borderId="0" xfId="1" applyFont="1" applyFill="1" applyAlignment="1" applyProtection="1">
      <alignment horizontal="left"/>
      <protection hidden="1"/>
    </xf>
    <xf numFmtId="0" fontId="21" fillId="2" borderId="0" xfId="1" applyFont="1" applyFill="1" applyAlignment="1" applyProtection="1">
      <alignment horizontal="left"/>
      <protection hidden="1"/>
    </xf>
    <xf numFmtId="0" fontId="2" fillId="2" borderId="7" xfId="0" applyFont="1" applyFill="1" applyBorder="1" applyAlignment="1" applyProtection="1">
      <alignment horizontal="center"/>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0" fillId="2" borderId="0" xfId="0" applyNumberFormat="1" applyFill="1" applyAlignment="1" applyProtection="1">
      <alignment horizontal="left"/>
    </xf>
    <xf numFmtId="0" fontId="0" fillId="2" borderId="3" xfId="0" applyFill="1" applyBorder="1" applyAlignment="1" applyProtection="1">
      <alignment horizontal="left"/>
      <protection locked="0"/>
    </xf>
    <xf numFmtId="0" fontId="1" fillId="2" borderId="29" xfId="0" applyFont="1" applyFill="1" applyBorder="1" applyAlignment="1" applyProtection="1">
      <alignment horizontal="left"/>
      <protection locked="0"/>
    </xf>
    <xf numFmtId="0" fontId="18" fillId="2" borderId="6" xfId="0" applyFont="1" applyFill="1" applyBorder="1" applyAlignment="1" applyProtection="1">
      <alignment horizontal="center" vertical="top" wrapText="1"/>
    </xf>
    <xf numFmtId="0" fontId="18" fillId="2" borderId="7" xfId="0" applyFont="1" applyFill="1" applyBorder="1" applyAlignment="1" applyProtection="1">
      <alignment horizontal="center" vertical="top" wrapText="1"/>
    </xf>
    <xf numFmtId="0" fontId="18" fillId="2" borderId="8" xfId="0" applyFont="1" applyFill="1" applyBorder="1" applyAlignment="1" applyProtection="1">
      <alignment horizontal="center" vertical="top" wrapText="1"/>
    </xf>
    <xf numFmtId="0" fontId="18" fillId="2" borderId="9" xfId="0" applyFont="1" applyFill="1" applyBorder="1" applyAlignment="1" applyProtection="1">
      <alignment horizontal="center" vertical="top" wrapText="1"/>
    </xf>
    <xf numFmtId="0" fontId="18" fillId="2" borderId="0" xfId="0" applyFont="1" applyFill="1" applyBorder="1" applyAlignment="1" applyProtection="1">
      <alignment horizontal="center" vertical="top" wrapText="1"/>
    </xf>
    <xf numFmtId="0" fontId="18" fillId="2" borderId="10" xfId="0" applyFont="1" applyFill="1" applyBorder="1" applyAlignment="1" applyProtection="1">
      <alignment horizontal="center" vertical="top" wrapText="1"/>
    </xf>
    <xf numFmtId="0" fontId="18" fillId="2" borderId="17" xfId="0" applyFont="1" applyFill="1" applyBorder="1" applyAlignment="1" applyProtection="1">
      <alignment horizontal="center" vertical="top" wrapText="1"/>
    </xf>
    <xf numFmtId="0" fontId="18" fillId="2" borderId="18" xfId="0" applyFont="1" applyFill="1" applyBorder="1" applyAlignment="1" applyProtection="1">
      <alignment horizontal="center" vertical="top" wrapText="1"/>
    </xf>
    <xf numFmtId="0" fontId="18" fillId="2" borderId="19" xfId="0" applyFont="1" applyFill="1" applyBorder="1" applyAlignment="1" applyProtection="1">
      <alignment horizontal="center" vertical="top" wrapText="1"/>
    </xf>
    <xf numFmtId="0" fontId="32" fillId="0" borderId="7" xfId="0" applyFont="1" applyBorder="1" applyAlignment="1" applyProtection="1">
      <alignment horizontal="left" vertical="center"/>
      <protection locked="0"/>
    </xf>
    <xf numFmtId="0" fontId="32" fillId="0" borderId="8"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19" xfId="0" applyFont="1" applyBorder="1" applyAlignment="1" applyProtection="1">
      <alignment horizontal="left" vertical="center"/>
      <protection locked="0"/>
    </xf>
    <xf numFmtId="49" fontId="29" fillId="2" borderId="6" xfId="0" applyNumberFormat="1" applyFont="1" applyFill="1" applyBorder="1" applyAlignment="1" applyProtection="1">
      <alignment horizontal="center" vertical="center"/>
    </xf>
    <xf numFmtId="49" fontId="29" fillId="2" borderId="7" xfId="0" applyNumberFormat="1" applyFont="1" applyFill="1" applyBorder="1" applyAlignment="1" applyProtection="1">
      <alignment horizontal="center" vertical="center"/>
    </xf>
    <xf numFmtId="49" fontId="29" fillId="2" borderId="17" xfId="0" applyNumberFormat="1" applyFont="1" applyFill="1" applyBorder="1" applyAlignment="1" applyProtection="1">
      <alignment horizontal="center" vertical="center"/>
    </xf>
    <xf numFmtId="49" fontId="29" fillId="2" borderId="18" xfId="0" applyNumberFormat="1" applyFont="1" applyFill="1" applyBorder="1" applyAlignment="1" applyProtection="1">
      <alignment horizontal="center" vertical="center"/>
    </xf>
    <xf numFmtId="0" fontId="2" fillId="2" borderId="12" xfId="0" applyFont="1" applyFill="1" applyBorder="1" applyAlignment="1" applyProtection="1">
      <alignment horizontal="left"/>
      <protection locked="0"/>
    </xf>
    <xf numFmtId="0" fontId="1" fillId="2" borderId="0" xfId="0" applyNumberFormat="1" applyFont="1" applyFill="1" applyBorder="1" applyAlignment="1" applyProtection="1">
      <alignment horizontal="left"/>
    </xf>
    <xf numFmtId="0" fontId="0" fillId="2" borderId="0" xfId="0" applyNumberFormat="1" applyFill="1" applyAlignment="1" applyProtection="1">
      <alignment horizontal="left"/>
      <protection hidden="1"/>
    </xf>
    <xf numFmtId="0" fontId="1" fillId="2" borderId="29" xfId="0" applyFont="1" applyFill="1" applyBorder="1" applyAlignment="1" applyProtection="1">
      <alignment horizontal="left"/>
      <protection hidden="1"/>
    </xf>
    <xf numFmtId="0" fontId="0" fillId="2" borderId="3" xfId="0" applyFill="1" applyBorder="1" applyAlignment="1" applyProtection="1">
      <alignment horizontal="left"/>
      <protection hidden="1"/>
    </xf>
    <xf numFmtId="49" fontId="29" fillId="2" borderId="6" xfId="0" applyNumberFormat="1" applyFont="1" applyFill="1" applyBorder="1" applyAlignment="1" applyProtection="1">
      <alignment horizontal="center" vertical="center"/>
      <protection hidden="1"/>
    </xf>
    <xf numFmtId="49" fontId="29" fillId="2" borderId="7" xfId="0" applyNumberFormat="1" applyFont="1" applyFill="1" applyBorder="1" applyAlignment="1" applyProtection="1">
      <alignment horizontal="center" vertical="center"/>
      <protection hidden="1"/>
    </xf>
    <xf numFmtId="49" fontId="29" fillId="2" borderId="17" xfId="0" applyNumberFormat="1" applyFont="1" applyFill="1" applyBorder="1" applyAlignment="1" applyProtection="1">
      <alignment horizontal="center" vertical="center"/>
      <protection hidden="1"/>
    </xf>
    <xf numFmtId="49" fontId="29" fillId="2" borderId="18" xfId="0" applyNumberFormat="1" applyFont="1" applyFill="1" applyBorder="1" applyAlignment="1" applyProtection="1">
      <alignment horizontal="center" vertical="center"/>
      <protection hidden="1"/>
    </xf>
    <xf numFmtId="0" fontId="32" fillId="0" borderId="7" xfId="0" applyFont="1" applyBorder="1" applyAlignment="1" applyProtection="1">
      <alignment horizontal="left" vertical="center"/>
      <protection hidden="1"/>
    </xf>
    <xf numFmtId="0" fontId="32" fillId="0" borderId="8" xfId="0" applyFont="1" applyBorder="1" applyAlignment="1" applyProtection="1">
      <alignment horizontal="left" vertical="center"/>
      <protection hidden="1"/>
    </xf>
    <xf numFmtId="0" fontId="32" fillId="0" borderId="18" xfId="0" applyFont="1" applyBorder="1" applyAlignment="1" applyProtection="1">
      <alignment horizontal="left" vertical="center"/>
      <protection hidden="1"/>
    </xf>
    <xf numFmtId="0" fontId="32" fillId="0" borderId="19" xfId="0" applyFont="1" applyBorder="1" applyAlignment="1" applyProtection="1">
      <alignment horizontal="left" vertical="center"/>
      <protection hidden="1"/>
    </xf>
    <xf numFmtId="0" fontId="2" fillId="2" borderId="7" xfId="0" applyFont="1" applyFill="1" applyBorder="1" applyAlignment="1" applyProtection="1">
      <alignment horizontal="center"/>
      <protection hidden="1"/>
    </xf>
    <xf numFmtId="0" fontId="2" fillId="2" borderId="12" xfId="0" applyFont="1" applyFill="1" applyBorder="1" applyAlignment="1" applyProtection="1">
      <alignment horizontal="left"/>
      <protection hidden="1"/>
    </xf>
  </cellXfs>
  <cellStyles count="3">
    <cellStyle name="Hyperlink_Tabelle1" xfId="2"/>
    <cellStyle name="Standard" xfId="0" builtinId="0"/>
    <cellStyle name="Standard 2" xfId="1"/>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50" b="1" i="0" u="sng" strike="noStrike" baseline="0">
                <a:solidFill>
                  <a:srgbClr val="000000"/>
                </a:solidFill>
                <a:latin typeface="Arial"/>
                <a:cs typeface="Arial"/>
              </a:rPr>
              <a:t>Unsicherheitsanteile u(x</a:t>
            </a:r>
            <a:r>
              <a:rPr lang="de-DE" sz="1050" b="1" i="0" u="sng" strike="noStrike" baseline="-25000">
                <a:solidFill>
                  <a:srgbClr val="000000"/>
                </a:solidFill>
                <a:latin typeface="Arial"/>
                <a:cs typeface="Arial"/>
              </a:rPr>
              <a:t>i</a:t>
            </a:r>
            <a:r>
              <a:rPr lang="de-DE" sz="1050" b="1" i="0" u="sng" strike="noStrike" baseline="0">
                <a:solidFill>
                  <a:srgbClr val="000000"/>
                </a:solidFill>
                <a:latin typeface="Arial"/>
                <a:cs typeface="Arial"/>
              </a:rPr>
              <a:t>)</a:t>
            </a:r>
          </a:p>
        </c:rich>
      </c:tx>
      <c:layout>
        <c:manualLayout>
          <c:xMode val="edge"/>
          <c:yMode val="edge"/>
          <c:x val="0.20930313943315226"/>
          <c:y val="1.65016501650165E-2"/>
        </c:manualLayout>
      </c:layout>
      <c:overlay val="0"/>
      <c:spPr>
        <a:noFill/>
        <a:ln w="25400">
          <a:noFill/>
        </a:ln>
      </c:spPr>
    </c:title>
    <c:autoTitleDeleted val="0"/>
    <c:plotArea>
      <c:layout>
        <c:manualLayout>
          <c:layoutTarget val="inner"/>
          <c:xMode val="edge"/>
          <c:yMode val="edge"/>
          <c:x val="0.13953541188004134"/>
          <c:y val="0.19141975885596785"/>
          <c:w val="0.81008058563690666"/>
          <c:h val="0.79538210145324573"/>
        </c:manualLayout>
      </c:layout>
      <c:barChart>
        <c:barDir val="bar"/>
        <c:grouping val="clustered"/>
        <c:varyColors val="0"/>
        <c:ser>
          <c:idx val="0"/>
          <c:order val="0"/>
          <c:tx>
            <c:v>Unsicherheitsanteile</c:v>
          </c:tx>
          <c:spPr>
            <a:solidFill>
              <a:srgbClr val="9999FF"/>
            </a:solidFill>
            <a:ln w="12700">
              <a:solidFill>
                <a:srgbClr val="000000"/>
              </a:solidFill>
              <a:prstDash val="solid"/>
            </a:ln>
          </c:spPr>
          <c:invertIfNegative val="0"/>
          <c:val>
            <c:numRef>
              <c:f>Bericht!$H$22:$H$31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EF-43DA-A8E5-50C7726BDAB5}"/>
            </c:ext>
          </c:extLst>
        </c:ser>
        <c:dLbls>
          <c:showLegendKey val="0"/>
          <c:showVal val="0"/>
          <c:showCatName val="0"/>
          <c:showSerName val="0"/>
          <c:showPercent val="0"/>
          <c:showBubbleSize val="0"/>
        </c:dLbls>
        <c:gapWidth val="150"/>
        <c:axId val="137871712"/>
        <c:axId val="115038576"/>
      </c:barChart>
      <c:catAx>
        <c:axId val="1378717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5038576"/>
        <c:crosses val="autoZero"/>
        <c:auto val="1"/>
        <c:lblAlgn val="ctr"/>
        <c:lblOffset val="100"/>
        <c:tickLblSkip val="1"/>
        <c:tickMarkSkip val="1"/>
        <c:noMultiLvlLbl val="0"/>
      </c:catAx>
      <c:valAx>
        <c:axId val="115038576"/>
        <c:scaling>
          <c:orientation val="minMax"/>
        </c:scaling>
        <c:delete val="0"/>
        <c:axPos val="t"/>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87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50" b="1" i="0" u="sng" strike="noStrike" baseline="0">
                <a:solidFill>
                  <a:srgbClr val="000000"/>
                </a:solidFill>
                <a:latin typeface="Arial"/>
                <a:cs typeface="Arial"/>
              </a:rPr>
              <a:t>Unsicherheitsanteile u(x</a:t>
            </a:r>
            <a:r>
              <a:rPr lang="de-DE" sz="1050" b="1" i="0" u="sng" strike="noStrike" baseline="-25000">
                <a:solidFill>
                  <a:srgbClr val="000000"/>
                </a:solidFill>
                <a:latin typeface="Arial"/>
                <a:cs typeface="Arial"/>
              </a:rPr>
              <a:t>i</a:t>
            </a:r>
            <a:r>
              <a:rPr lang="de-DE" sz="1050" b="1" i="0" u="sng" strike="noStrike" baseline="0">
                <a:solidFill>
                  <a:srgbClr val="000000"/>
                </a:solidFill>
                <a:latin typeface="Arial"/>
                <a:cs typeface="Arial"/>
              </a:rPr>
              <a:t>)</a:t>
            </a:r>
          </a:p>
        </c:rich>
      </c:tx>
      <c:layout>
        <c:manualLayout>
          <c:xMode val="edge"/>
          <c:yMode val="edge"/>
          <c:x val="0.20930313943315226"/>
          <c:y val="1.65016501650165E-2"/>
        </c:manualLayout>
      </c:layout>
      <c:overlay val="0"/>
      <c:spPr>
        <a:noFill/>
        <a:ln w="25400">
          <a:noFill/>
        </a:ln>
      </c:spPr>
    </c:title>
    <c:autoTitleDeleted val="0"/>
    <c:plotArea>
      <c:layout>
        <c:manualLayout>
          <c:layoutTarget val="inner"/>
          <c:xMode val="edge"/>
          <c:yMode val="edge"/>
          <c:x val="0.13953541188004134"/>
          <c:y val="0.19141975885596785"/>
          <c:w val="0.81008058563690666"/>
          <c:h val="0.79538210145324573"/>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Validierung!$I$34:$I$43</c:f>
              <c:numCache>
                <c:formatCode>General</c:formatCode>
                <c:ptCount val="10"/>
                <c:pt idx="0">
                  <c:v>7.4296101074219911E-5</c:v>
                </c:pt>
                <c:pt idx="1">
                  <c:v>1.8865036727627738E-6</c:v>
                </c:pt>
                <c:pt idx="2">
                  <c:v>8.1522777702167093E-5</c:v>
                </c:pt>
                <c:pt idx="3">
                  <c:v>9.5327082393001361E-5</c:v>
                </c:pt>
                <c:pt idx="4">
                  <c:v>2.9402276748649592E-5</c:v>
                </c:pt>
                <c:pt idx="5">
                  <c:v>3.1292333704427411E-5</c:v>
                </c:pt>
                <c:pt idx="6">
                  <c:v>1.0138716120226821E-4</c:v>
                </c:pt>
                <c:pt idx="7">
                  <c:v>0</c:v>
                </c:pt>
                <c:pt idx="8">
                  <c:v>0</c:v>
                </c:pt>
                <c:pt idx="9">
                  <c:v>0</c:v>
                </c:pt>
              </c:numCache>
            </c:numRef>
          </c:val>
          <c:extLst>
            <c:ext xmlns:c16="http://schemas.microsoft.com/office/drawing/2014/chart" uri="{C3380CC4-5D6E-409C-BE32-E72D297353CC}">
              <c16:uniqueId val="{00000000-FEF9-401D-896D-A30758756077}"/>
            </c:ext>
          </c:extLst>
        </c:ser>
        <c:dLbls>
          <c:showLegendKey val="0"/>
          <c:showVal val="0"/>
          <c:showCatName val="0"/>
          <c:showSerName val="0"/>
          <c:showPercent val="0"/>
          <c:showBubbleSize val="0"/>
        </c:dLbls>
        <c:gapWidth val="150"/>
        <c:axId val="137871712"/>
        <c:axId val="115038576"/>
      </c:barChart>
      <c:catAx>
        <c:axId val="1378717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5038576"/>
        <c:crosses val="autoZero"/>
        <c:auto val="1"/>
        <c:lblAlgn val="ctr"/>
        <c:lblOffset val="100"/>
        <c:tickLblSkip val="1"/>
        <c:tickMarkSkip val="1"/>
        <c:noMultiLvlLbl val="0"/>
      </c:catAx>
      <c:valAx>
        <c:axId val="115038576"/>
        <c:scaling>
          <c:orientation val="minMax"/>
        </c:scaling>
        <c:delete val="0"/>
        <c:axPos val="t"/>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87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50" b="1" i="0" u="sng" strike="noStrike" baseline="0">
                <a:solidFill>
                  <a:srgbClr val="000000"/>
                </a:solidFill>
                <a:latin typeface="Arial"/>
                <a:cs typeface="Arial"/>
              </a:rPr>
              <a:t>Unsicherheitsanteile u(x</a:t>
            </a:r>
            <a:r>
              <a:rPr lang="de-DE" sz="1050" b="1" i="0" u="sng" strike="noStrike" baseline="-25000">
                <a:solidFill>
                  <a:srgbClr val="000000"/>
                </a:solidFill>
                <a:latin typeface="Arial"/>
                <a:cs typeface="Arial"/>
              </a:rPr>
              <a:t>i</a:t>
            </a:r>
            <a:r>
              <a:rPr lang="de-DE" sz="1050" b="1" i="0" u="sng" strike="noStrike" baseline="0">
                <a:solidFill>
                  <a:srgbClr val="000000"/>
                </a:solidFill>
                <a:latin typeface="Arial"/>
                <a:cs typeface="Arial"/>
              </a:rPr>
              <a:t>)</a:t>
            </a:r>
          </a:p>
        </c:rich>
      </c:tx>
      <c:layout>
        <c:manualLayout>
          <c:xMode val="edge"/>
          <c:yMode val="edge"/>
          <c:x val="0.20930313943315226"/>
          <c:y val="1.65016501650165E-2"/>
        </c:manualLayout>
      </c:layout>
      <c:overlay val="0"/>
      <c:spPr>
        <a:noFill/>
        <a:ln w="25400">
          <a:noFill/>
        </a:ln>
      </c:spPr>
    </c:title>
    <c:autoTitleDeleted val="0"/>
    <c:plotArea>
      <c:layout>
        <c:manualLayout>
          <c:layoutTarget val="inner"/>
          <c:xMode val="edge"/>
          <c:yMode val="edge"/>
          <c:x val="0.13953541188004134"/>
          <c:y val="0.19141975885596785"/>
          <c:w val="0.81008058563690666"/>
          <c:h val="0.79538210145324573"/>
        </c:manualLayout>
      </c:layout>
      <c:barChart>
        <c:barDir val="bar"/>
        <c:grouping val="clustered"/>
        <c:varyColors val="0"/>
        <c:ser>
          <c:idx val="0"/>
          <c:order val="0"/>
          <c:spPr>
            <a:solidFill>
              <a:srgbClr val="9999FF"/>
            </a:solidFill>
            <a:ln w="12700">
              <a:solidFill>
                <a:srgbClr val="000000"/>
              </a:solidFill>
              <a:prstDash val="solid"/>
            </a:ln>
          </c:spPr>
          <c:invertIfNegative val="0"/>
          <c:val>
            <c:numRef>
              <c:f>'Beispiel, Bericht'!$H$22:$H$31</c:f>
              <c:numCache>
                <c:formatCode>General</c:formatCode>
                <c:ptCount val="10"/>
                <c:pt idx="0">
                  <c:v>7.4296101074219911E-5</c:v>
                </c:pt>
                <c:pt idx="1">
                  <c:v>1.8865036727627738E-6</c:v>
                </c:pt>
                <c:pt idx="2">
                  <c:v>8.1522777702167093E-5</c:v>
                </c:pt>
                <c:pt idx="3">
                  <c:v>9.5327082393001361E-5</c:v>
                </c:pt>
                <c:pt idx="4">
                  <c:v>2.9402276748649592E-5</c:v>
                </c:pt>
                <c:pt idx="5">
                  <c:v>3.1292333704427411E-5</c:v>
                </c:pt>
                <c:pt idx="6">
                  <c:v>1.0138716120226821E-4</c:v>
                </c:pt>
                <c:pt idx="7">
                  <c:v>0</c:v>
                </c:pt>
                <c:pt idx="8">
                  <c:v>0</c:v>
                </c:pt>
                <c:pt idx="9">
                  <c:v>0</c:v>
                </c:pt>
              </c:numCache>
            </c:numRef>
          </c:val>
          <c:extLst>
            <c:ext xmlns:c16="http://schemas.microsoft.com/office/drawing/2014/chart" uri="{C3380CC4-5D6E-409C-BE32-E72D297353CC}">
              <c16:uniqueId val="{00000000-25B5-409A-A2A3-1400F32E1A91}"/>
            </c:ext>
          </c:extLst>
        </c:ser>
        <c:dLbls>
          <c:showLegendKey val="0"/>
          <c:showVal val="0"/>
          <c:showCatName val="0"/>
          <c:showSerName val="0"/>
          <c:showPercent val="0"/>
          <c:showBubbleSize val="0"/>
        </c:dLbls>
        <c:gapWidth val="150"/>
        <c:axId val="137871712"/>
        <c:axId val="115038576"/>
      </c:barChart>
      <c:catAx>
        <c:axId val="1378717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5038576"/>
        <c:crosses val="autoZero"/>
        <c:auto val="1"/>
        <c:lblAlgn val="ctr"/>
        <c:lblOffset val="100"/>
        <c:tickLblSkip val="1"/>
        <c:tickMarkSkip val="1"/>
        <c:noMultiLvlLbl val="0"/>
      </c:catAx>
      <c:valAx>
        <c:axId val="115038576"/>
        <c:scaling>
          <c:orientation val="minMax"/>
        </c:scaling>
        <c:delete val="0"/>
        <c:axPos val="t"/>
        <c:majorGridlines>
          <c:spPr>
            <a:ln w="3175">
              <a:solidFill>
                <a:srgbClr val="000000"/>
              </a:solidFill>
              <a:prstDash val="solid"/>
            </a:ln>
          </c:spPr>
        </c:majorGridlines>
        <c:minorGridlines>
          <c:spPr>
            <a:ln w="3175">
              <a:solidFill>
                <a:srgbClr val="808080"/>
              </a:solidFill>
              <a:prstDash val="solid"/>
            </a:ln>
          </c:spPr>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787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19048</xdr:rowOff>
    </xdr:from>
    <xdr:to>
      <xdr:col>13</xdr:col>
      <xdr:colOff>761999</xdr:colOff>
      <xdr:row>1</xdr:row>
      <xdr:rowOff>1714499</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90499" y="209548"/>
          <a:ext cx="10010775" cy="16954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spcAft>
              <a:spcPts val="600"/>
            </a:spcAft>
          </a:pPr>
          <a:r>
            <a:rPr lang="de-DE" sz="1100" u="sng"/>
            <a:t>Empfehlung zum Ausfüllen der Zellen und zur Erstellung der benötigten Gleichungen in Zeile 22 (für "Ergebnisgleichung:"):</a:t>
          </a:r>
          <a:endParaRPr lang="de-DE" sz="1100" u="none"/>
        </a:p>
        <a:p>
          <a:pPr>
            <a:lnSpc>
              <a:spcPts val="1200"/>
            </a:lnSpc>
            <a:spcAft>
              <a:spcPts val="600"/>
            </a:spcAft>
          </a:pPr>
          <a:r>
            <a:rPr lang="de-DE" sz="1100"/>
            <a:t>Zunächst</a:t>
          </a:r>
          <a:r>
            <a:rPr lang="de-DE" sz="1100" baseline="0"/>
            <a:t> horizontal die korrekten Unsicherheitsbeiträge und zugehörigen Verteilungsarten in die Zellen E4 und folgend sowie E5 und folgend </a:t>
          </a:r>
          <a:r>
            <a:rPr lang="de-DE" sz="1100">
              <a:solidFill>
                <a:schemeClr val="dk1"/>
              </a:solidFill>
              <a:effectLst/>
              <a:latin typeface="+mn-lt"/>
              <a:ea typeface="+mn-ea"/>
              <a:cs typeface="+mn-cs"/>
            </a:rPr>
            <a:t>(so weit wie aktuell benötigt) eintragen. </a:t>
          </a:r>
          <a:r>
            <a:rPr lang="de-DE" sz="1000">
              <a:solidFill>
                <a:schemeClr val="dk1"/>
              </a:solidFill>
              <a:effectLst/>
              <a:latin typeface="+mn-lt"/>
              <a:ea typeface="+mn-ea"/>
              <a:cs typeface="+mn-cs"/>
            </a:rPr>
            <a:t>(Entsprechend der Verteilungsarten werden dann die benötigten Unsicherheitsbeiträge mit k=1 in Spalte 6 berechnet).</a:t>
          </a:r>
        </a:p>
        <a:p>
          <a:pPr marL="0" indent="0">
            <a:lnSpc>
              <a:spcPts val="1200"/>
            </a:lnSpc>
            <a:spcAft>
              <a:spcPts val="600"/>
            </a:spcAft>
          </a:pPr>
          <a:r>
            <a:rPr lang="de-DE" sz="1100">
              <a:solidFill>
                <a:schemeClr val="dk1"/>
              </a:solidFill>
              <a:latin typeface="+mn-lt"/>
              <a:ea typeface="+mn-ea"/>
              <a:cs typeface="+mn-cs"/>
            </a:rPr>
            <a:t>Danach vertikal die </a:t>
          </a:r>
          <a:r>
            <a:rPr lang="de-DE" sz="1100" baseline="0">
              <a:solidFill>
                <a:schemeClr val="dk1"/>
              </a:solidFill>
              <a:effectLst/>
              <a:latin typeface="+mn-lt"/>
              <a:ea typeface="+mn-ea"/>
              <a:cs typeface="+mn-cs"/>
            </a:rPr>
            <a:t>Bezeichnungen, Maßeinheiten und die zugehörigen</a:t>
          </a:r>
          <a:r>
            <a:rPr lang="de-DE" sz="1100">
              <a:solidFill>
                <a:schemeClr val="dk1"/>
              </a:solidFill>
              <a:latin typeface="+mn-lt"/>
              <a:ea typeface="+mn-ea"/>
              <a:cs typeface="+mn-cs"/>
            </a:rPr>
            <a:t> Prüfergebnisse in die benötigten Zellen D9 und folgend sowie in Zelle D20 die physikalische</a:t>
          </a:r>
          <a:r>
            <a:rPr lang="de-DE" sz="1100" baseline="0">
              <a:solidFill>
                <a:schemeClr val="dk1"/>
              </a:solidFill>
              <a:latin typeface="+mn-lt"/>
              <a:ea typeface="+mn-ea"/>
              <a:cs typeface="+mn-cs"/>
            </a:rPr>
            <a:t> Maßeinheit des Ergebnisses </a:t>
          </a:r>
          <a:r>
            <a:rPr lang="de-DE" sz="1100">
              <a:solidFill>
                <a:schemeClr val="dk1"/>
              </a:solidFill>
              <a:latin typeface="+mn-lt"/>
              <a:ea typeface="+mn-ea"/>
              <a:cs typeface="+mn-cs"/>
            </a:rPr>
            <a:t>eintragen. </a:t>
          </a:r>
          <a:r>
            <a:rPr lang="de-DE" sz="1100">
              <a:solidFill>
                <a:schemeClr val="dk1"/>
              </a:solidFill>
              <a:effectLst/>
              <a:latin typeface="+mn-lt"/>
              <a:ea typeface="+mn-ea"/>
              <a:cs typeface="+mn-cs"/>
            </a:rPr>
            <a:t>. Die Unsicherheitsbeiträge werden in den nebenstehenden Zellen automatisch berechnet </a:t>
          </a:r>
          <a:r>
            <a:rPr lang="de-DE" sz="1000">
              <a:solidFill>
                <a:schemeClr val="dk1"/>
              </a:solidFill>
              <a:effectLst/>
              <a:latin typeface="+mn-lt"/>
              <a:ea typeface="+mn-ea"/>
              <a:cs typeface="+mn-cs"/>
            </a:rPr>
            <a:t>(in den hellbraun hinterlegten Zellen)</a:t>
          </a:r>
          <a:r>
            <a:rPr lang="de-DE" sz="1100">
              <a:solidFill>
                <a:schemeClr val="dk1"/>
              </a:solidFill>
              <a:effectLst/>
              <a:latin typeface="+mn-lt"/>
              <a:ea typeface="+mn-ea"/>
              <a:cs typeface="+mn-cs"/>
            </a:rPr>
            <a:t>.</a:t>
          </a:r>
          <a:endParaRPr lang="de-DE" sz="1100">
            <a:solidFill>
              <a:schemeClr val="dk1"/>
            </a:solidFill>
            <a:latin typeface="+mn-lt"/>
            <a:ea typeface="+mn-ea"/>
            <a:cs typeface="+mn-cs"/>
          </a:endParaRPr>
        </a:p>
        <a:p>
          <a:pPr marL="0" indent="0">
            <a:lnSpc>
              <a:spcPts val="1200"/>
            </a:lnSpc>
            <a:spcAft>
              <a:spcPts val="600"/>
            </a:spcAft>
          </a:pPr>
          <a:r>
            <a:rPr lang="de-DE" sz="1100">
              <a:solidFill>
                <a:schemeClr val="dk1"/>
              </a:solidFill>
              <a:latin typeface="+mn-lt"/>
              <a:ea typeface="+mn-ea"/>
              <a:cs typeface="+mn-cs"/>
            </a:rPr>
            <a:t>Anschließend die zutreffende Gleichung für die Berechnung des Prüfergebnisses ohne Unsicherheitsbeitrag in Zelle D22 eingeben.</a:t>
          </a:r>
        </a:p>
        <a:p>
          <a:pPr marL="0" indent="0">
            <a:lnSpc>
              <a:spcPts val="1200"/>
            </a:lnSpc>
            <a:spcAft>
              <a:spcPts val="600"/>
            </a:spcAft>
          </a:pPr>
          <a:r>
            <a:rPr lang="de-DE" sz="1100">
              <a:solidFill>
                <a:schemeClr val="dk1"/>
              </a:solidFill>
              <a:latin typeface="+mn-lt"/>
              <a:ea typeface="+mn-ea"/>
              <a:cs typeface="+mn-cs"/>
            </a:rPr>
            <a:t>Abschließend die Zelle D22 (mit korrekten relativen Zellenbezügen) in die benötigten Zellen E22 und horizontal folgend kopieren. Die</a:t>
          </a:r>
          <a:r>
            <a:rPr lang="de-DE" sz="1100" baseline="0">
              <a:solidFill>
                <a:schemeClr val="dk1"/>
              </a:solidFill>
              <a:latin typeface="+mn-lt"/>
              <a:ea typeface="+mn-ea"/>
              <a:cs typeface="+mn-cs"/>
            </a:rPr>
            <a:t> jeweils einen Unsicherheitsbeitrag enthaltenden Rechenergebnisse werden automatisch in die Tabelle "Auswertung" übernommen.</a:t>
          </a:r>
          <a:endParaRPr lang="de-DE" sz="1100">
            <a:solidFill>
              <a:schemeClr val="dk1"/>
            </a:solidFill>
            <a:latin typeface="+mn-lt"/>
            <a:ea typeface="+mn-ea"/>
            <a:cs typeface="+mn-cs"/>
          </a:endParaRPr>
        </a:p>
      </xdr:txBody>
    </xdr:sp>
    <xdr:clientData/>
  </xdr:twoCellAnchor>
  <xdr:twoCellAnchor>
    <xdr:from>
      <xdr:col>15</xdr:col>
      <xdr:colOff>142875</xdr:colOff>
      <xdr:row>2</xdr:row>
      <xdr:rowOff>142875</xdr:rowOff>
    </xdr:from>
    <xdr:to>
      <xdr:col>23</xdr:col>
      <xdr:colOff>695325</xdr:colOff>
      <xdr:row>19</xdr:row>
      <xdr:rowOff>57150</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10639425" y="2085975"/>
          <a:ext cx="6648450" cy="302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spcAft>
              <a:spcPts val="600"/>
            </a:spcAft>
          </a:pPr>
          <a:r>
            <a:rPr lang="de-DE" sz="1100" u="sng">
              <a:solidFill>
                <a:schemeClr val="dk1"/>
              </a:solidFill>
              <a:effectLst/>
              <a:latin typeface="+mn-lt"/>
              <a:ea typeface="+mn-ea"/>
              <a:cs typeface="+mn-cs"/>
            </a:rPr>
            <a:t>Berechnungen innerhalb der</a:t>
          </a:r>
          <a:r>
            <a:rPr lang="de-DE" sz="1100" u="sng" baseline="0">
              <a:solidFill>
                <a:schemeClr val="dk1"/>
              </a:solidFill>
              <a:effectLst/>
              <a:latin typeface="+mn-lt"/>
              <a:ea typeface="+mn-ea"/>
              <a:cs typeface="+mn-cs"/>
            </a:rPr>
            <a:t> Arbeitsmappe (Tabellenblätter "Berechnungen xi" und "Bericht")</a:t>
          </a:r>
          <a:r>
            <a:rPr lang="de-DE" sz="1100" u="sng">
              <a:solidFill>
                <a:schemeClr val="dk1"/>
              </a:solidFill>
              <a:effectLst/>
              <a:latin typeface="+mn-lt"/>
              <a:ea typeface="+mn-ea"/>
              <a:cs typeface="+mn-cs"/>
            </a:rPr>
            <a:t>:</a:t>
          </a:r>
        </a:p>
        <a:p>
          <a:pPr>
            <a:spcAft>
              <a:spcPts val="600"/>
            </a:spcAft>
          </a:pPr>
          <a:r>
            <a:rPr lang="de-DE" sz="1100">
              <a:solidFill>
                <a:schemeClr val="dk1"/>
              </a:solidFill>
              <a:effectLst/>
              <a:latin typeface="+mn-lt"/>
              <a:ea typeface="+mn-ea"/>
              <a:cs typeface="+mn-cs"/>
            </a:rPr>
            <a:t>Schritt 1: Ermittlung der wesentlichen Unsicherheitsbeiträge als Standardabweichung unter Berücksichtigung der jeweils zugrunde liegenden Verteilungsart.</a:t>
          </a:r>
        </a:p>
        <a:p>
          <a:pPr>
            <a:lnSpc>
              <a:spcPts val="1900"/>
            </a:lnSpc>
            <a:spcAft>
              <a:spcPts val="600"/>
            </a:spcAft>
          </a:pPr>
          <a:r>
            <a:rPr lang="de-DE" sz="1100">
              <a:solidFill>
                <a:schemeClr val="dk1"/>
              </a:solidFill>
              <a:effectLst/>
              <a:latin typeface="+mn-lt"/>
              <a:ea typeface="+mn-ea"/>
              <a:cs typeface="+mn-cs"/>
            </a:rPr>
            <a:t>Schritt 2: Berechnung des Ergebnisses ohne Berücksichtigung der Unsicherheitsbeiträge → </a:t>
          </a:r>
          <a:r>
            <a:rPr lang="de-DE" sz="1100" b="1">
              <a:solidFill>
                <a:schemeClr val="dk1"/>
              </a:solidFill>
              <a:effectLst/>
              <a:latin typeface="+mn-lt"/>
              <a:ea typeface="+mn-ea"/>
              <a:cs typeface="+mn-cs"/>
            </a:rPr>
            <a:t>x</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3: Berechnung der einzelnen Ergebnisse unter Berücksichtigung jeweils eines Unsicherheitsbeitrages → </a:t>
          </a:r>
          <a:r>
            <a:rPr lang="de-DE" sz="1100" b="1">
              <a:solidFill>
                <a:schemeClr val="dk1"/>
              </a:solidFill>
              <a:effectLst/>
              <a:latin typeface="+mn-lt"/>
              <a:ea typeface="+mn-ea"/>
              <a:cs typeface="+mn-cs"/>
            </a:rPr>
            <a:t>x</a:t>
          </a:r>
          <a:r>
            <a:rPr lang="de-DE" sz="1100" b="1" baseline="-25000">
              <a:solidFill>
                <a:schemeClr val="dk1"/>
              </a:solidFill>
              <a:effectLst/>
              <a:latin typeface="+mn-lt"/>
              <a:ea typeface="+mn-ea"/>
              <a:cs typeface="+mn-cs"/>
            </a:rPr>
            <a:t>i</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4: Berechnung der einzelnen Quotienten aus Unsicherheitsbetrag und</a:t>
          </a:r>
          <a:r>
            <a:rPr lang="de-DE" sz="1100" baseline="0">
              <a:solidFill>
                <a:schemeClr val="dk1"/>
              </a:solidFill>
              <a:effectLst/>
              <a:latin typeface="+mn-lt"/>
              <a:ea typeface="+mn-ea"/>
              <a:cs typeface="+mn-cs"/>
            </a:rPr>
            <a:t> Eingangswert</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5: Berechnung der Wurzel aller Quadrate der Quotienten aus Schritt 4 und Berechnung von</a:t>
          </a:r>
          <a:r>
            <a:rPr lang="de-DE" sz="1100" baseline="0">
              <a:solidFill>
                <a:schemeClr val="dk1"/>
              </a:solidFill>
              <a:effectLst/>
              <a:latin typeface="+mn-lt"/>
              <a:ea typeface="+mn-ea"/>
              <a:cs typeface="+mn-cs"/>
            </a:rPr>
            <a:t> U</a:t>
          </a:r>
          <a:endParaRPr lang="de-DE" sz="1100">
            <a:solidFill>
              <a:schemeClr val="dk1"/>
            </a:solidFill>
            <a:effectLst/>
            <a:latin typeface="+mn-lt"/>
            <a:ea typeface="+mn-ea"/>
            <a:cs typeface="+mn-cs"/>
          </a:endParaRPr>
        </a:p>
        <a:p>
          <a:pPr>
            <a:lnSpc>
              <a:spcPts val="1275"/>
            </a:lnSpc>
            <a:spcAft>
              <a:spcPts val="300"/>
            </a:spcAft>
          </a:pPr>
          <a:r>
            <a:rPr lang="de-DE" sz="1100">
              <a:solidFill>
                <a:schemeClr val="dk1"/>
              </a:solidFill>
              <a:effectLst/>
              <a:latin typeface="+mn-lt"/>
              <a:ea typeface="+mn-ea"/>
              <a:cs typeface="+mn-cs"/>
            </a:rPr>
            <a:t>Unsicherheit, U</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a:solidFill>
                <a:schemeClr val="dk1"/>
              </a:solidFill>
              <a:effectLst/>
              <a:latin typeface="+mn-lt"/>
              <a:ea typeface="+mn-ea"/>
              <a:cs typeface="+mn-cs"/>
            </a:rPr>
            <a:t>Berechneter Betrag</a:t>
          </a:r>
          <a:r>
            <a:rPr lang="de-DE" sz="1100" b="0" baseline="0">
              <a:solidFill>
                <a:schemeClr val="dk1"/>
              </a:solidFill>
              <a:effectLst/>
              <a:latin typeface="+mn-lt"/>
              <a:ea typeface="+mn-ea"/>
              <a:cs typeface="+mn-cs"/>
            </a:rPr>
            <a:t> aus Schritt 5 multipliziert mit Ergebnis aus Schritt 2</a:t>
          </a:r>
          <a:endParaRPr lang="de-DE" sz="1100" b="0">
            <a:solidFill>
              <a:schemeClr val="dk1"/>
            </a:solidFill>
            <a:effectLst/>
            <a:latin typeface="+mn-lt"/>
            <a:ea typeface="+mn-ea"/>
            <a:cs typeface="+mn-cs"/>
          </a:endParaRPr>
        </a:p>
        <a:p>
          <a:pPr marL="0" indent="0">
            <a:lnSpc>
              <a:spcPts val="1275"/>
            </a:lnSpc>
            <a:spcAft>
              <a:spcPts val="300"/>
            </a:spcAft>
          </a:pPr>
          <a:r>
            <a:rPr lang="de-DE" sz="1100">
              <a:solidFill>
                <a:schemeClr val="dk1"/>
              </a:solidFill>
              <a:effectLst/>
              <a:latin typeface="+mn-lt"/>
              <a:ea typeface="+mn-ea"/>
              <a:cs typeface="+mn-cs"/>
            </a:rPr>
            <a:t>rel. Unsicherheit = U / x * 100%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sz="1100" i="0">
            <a:solidFill>
              <a:schemeClr val="dk1"/>
            </a:solidFill>
            <a:effectLst/>
            <a:latin typeface="+mn-lt"/>
            <a:ea typeface="+mn-ea"/>
            <a:cs typeface="+mn-cs"/>
          </a:endParaRPr>
        </a:p>
        <a:p>
          <a:r>
            <a:rPr lang="de-DE" sz="1100">
              <a:solidFill>
                <a:schemeClr val="dk1"/>
              </a:solidFill>
              <a:effectLst/>
              <a:latin typeface="+mn-lt"/>
              <a:ea typeface="+mn-ea"/>
              <a:cs typeface="+mn-cs"/>
            </a:rPr>
            <a:t>Erweiterte</a:t>
          </a:r>
          <a:r>
            <a:rPr lang="de-DE" sz="1100" baseline="0">
              <a:solidFill>
                <a:schemeClr val="dk1"/>
              </a:solidFill>
              <a:effectLst/>
              <a:latin typeface="+mn-lt"/>
              <a:ea typeface="+mn-ea"/>
              <a:cs typeface="+mn-cs"/>
            </a:rPr>
            <a:t> Unsicherheit = U * Erweiterungsfaktor </a:t>
          </a:r>
          <a:r>
            <a:rPr lang="de-DE" sz="1100">
              <a:solidFill>
                <a:schemeClr val="dk1"/>
              </a:solidFill>
              <a:effectLst/>
              <a:latin typeface="+mn-lt"/>
              <a:ea typeface="+mn-ea"/>
              <a:cs typeface="+mn-cs"/>
            </a:rPr>
            <a:t>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a:effectLst/>
          </a:endParaRPr>
        </a:p>
        <a:p>
          <a:pPr marL="0" indent="0">
            <a:lnSpc>
              <a:spcPts val="1275"/>
            </a:lnSpc>
            <a:spcAft>
              <a:spcPts val="300"/>
            </a:spcAft>
          </a:pPr>
          <a:endParaRPr lang="de-D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17</xdr:row>
      <xdr:rowOff>133351</xdr:rowOff>
    </xdr:from>
    <xdr:to>
      <xdr:col>9</xdr:col>
      <xdr:colOff>0</xdr:colOff>
      <xdr:row>31</xdr:row>
      <xdr:rowOff>47625</xdr:rowOff>
    </xdr:to>
    <xdr:graphicFrame macro="">
      <xdr:nvGraphicFramePr>
        <xdr:cNvPr id="1109" name="Diagramm 3">
          <a:extLst>
            <a:ext uri="{FF2B5EF4-FFF2-40B4-BE49-F238E27FC236}">
              <a16:creationId xmlns:a16="http://schemas.microsoft.com/office/drawing/2014/main" id="{00000000-0008-0000-0200-00005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161924</xdr:colOff>
      <xdr:row>12</xdr:row>
      <xdr:rowOff>114300</xdr:rowOff>
    </xdr:from>
    <xdr:to>
      <xdr:col>10</xdr:col>
      <xdr:colOff>323849</xdr:colOff>
      <xdr:row>14</xdr:row>
      <xdr:rowOff>152401</xdr:rowOff>
    </xdr:to>
    <xdr:sp macro="" textlink="">
      <xdr:nvSpPr>
        <xdr:cNvPr id="2" name="Geschweifte Klammer rechts 1">
          <a:extLst>
            <a:ext uri="{FF2B5EF4-FFF2-40B4-BE49-F238E27FC236}">
              <a16:creationId xmlns:a16="http://schemas.microsoft.com/office/drawing/2014/main" id="{00000000-0008-0000-0200-000002000000}"/>
            </a:ext>
          </a:extLst>
        </xdr:cNvPr>
        <xdr:cNvSpPr/>
      </xdr:nvSpPr>
      <xdr:spPr>
        <a:xfrm>
          <a:off x="6705599" y="2324100"/>
          <a:ext cx="161925" cy="44767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10</xdr:col>
      <xdr:colOff>85725</xdr:colOff>
      <xdr:row>1</xdr:row>
      <xdr:rowOff>142876</xdr:rowOff>
    </xdr:from>
    <xdr:to>
      <xdr:col>10</xdr:col>
      <xdr:colOff>295274</xdr:colOff>
      <xdr:row>3</xdr:row>
      <xdr:rowOff>142876</xdr:rowOff>
    </xdr:to>
    <xdr:sp macro="" textlink="">
      <xdr:nvSpPr>
        <xdr:cNvPr id="6" name="Geschweifte Klammer rechts 5">
          <a:extLst>
            <a:ext uri="{FF2B5EF4-FFF2-40B4-BE49-F238E27FC236}">
              <a16:creationId xmlns:a16="http://schemas.microsoft.com/office/drawing/2014/main" id="{00000000-0008-0000-0200-000006000000}"/>
            </a:ext>
          </a:extLst>
        </xdr:cNvPr>
        <xdr:cNvSpPr/>
      </xdr:nvSpPr>
      <xdr:spPr>
        <a:xfrm>
          <a:off x="6610350" y="381001"/>
          <a:ext cx="209549"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editAs="oneCell">
    <xdr:from>
      <xdr:col>0</xdr:col>
      <xdr:colOff>66675</xdr:colOff>
      <xdr:row>0</xdr:row>
      <xdr:rowOff>19050</xdr:rowOff>
    </xdr:from>
    <xdr:to>
      <xdr:col>2</xdr:col>
      <xdr:colOff>628650</xdr:colOff>
      <xdr:row>3</xdr:row>
      <xdr:rowOff>109745</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19050"/>
          <a:ext cx="2095500" cy="7288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4</xdr:row>
      <xdr:rowOff>76200</xdr:rowOff>
    </xdr:from>
    <xdr:to>
      <xdr:col>16</xdr:col>
      <xdr:colOff>161925</xdr:colOff>
      <xdr:row>4</xdr:row>
      <xdr:rowOff>76200</xdr:rowOff>
    </xdr:to>
    <xdr:cxnSp macro="">
      <xdr:nvCxnSpPr>
        <xdr:cNvPr id="3" name="Gerade Verbindung mit Pfeil 2">
          <a:extLst>
            <a:ext uri="{FF2B5EF4-FFF2-40B4-BE49-F238E27FC236}">
              <a16:creationId xmlns:a16="http://schemas.microsoft.com/office/drawing/2014/main" id="{00000000-0008-0000-0400-000003000000}"/>
            </a:ext>
          </a:extLst>
        </xdr:cNvPr>
        <xdr:cNvCxnSpPr/>
      </xdr:nvCxnSpPr>
      <xdr:spPr>
        <a:xfrm>
          <a:off x="10306050" y="771525"/>
          <a:ext cx="504825"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742950</xdr:colOff>
      <xdr:row>30</xdr:row>
      <xdr:rowOff>66676</xdr:rowOff>
    </xdr:from>
    <xdr:to>
      <xdr:col>9</xdr:col>
      <xdr:colOff>733425</xdr:colOff>
      <xdr:row>43</xdr:row>
      <xdr:rowOff>0</xdr:rowOff>
    </xdr:to>
    <xdr:graphicFrame macro="">
      <xdr:nvGraphicFramePr>
        <xdr:cNvPr id="5" name="Diagramm 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400049</xdr:colOff>
      <xdr:row>28</xdr:row>
      <xdr:rowOff>66674</xdr:rowOff>
    </xdr:from>
    <xdr:to>
      <xdr:col>14</xdr:col>
      <xdr:colOff>85724</xdr:colOff>
      <xdr:row>31</xdr:row>
      <xdr:rowOff>209549</xdr:rowOff>
    </xdr:to>
    <xdr:sp macro="" textlink="">
      <xdr:nvSpPr>
        <xdr:cNvPr id="11" name="AutoShape 4">
          <a:extLst>
            <a:ext uri="{FF2B5EF4-FFF2-40B4-BE49-F238E27FC236}">
              <a16:creationId xmlns:a16="http://schemas.microsoft.com/office/drawing/2014/main" id="{00000000-0008-0000-0400-00000B000000}"/>
            </a:ext>
          </a:extLst>
        </xdr:cNvPr>
        <xdr:cNvSpPr>
          <a:spLocks/>
        </xdr:cNvSpPr>
      </xdr:nvSpPr>
      <xdr:spPr bwMode="auto">
        <a:xfrm>
          <a:off x="7772399" y="4781549"/>
          <a:ext cx="2733675" cy="600075"/>
        </a:xfrm>
        <a:prstGeom prst="borderCallout2">
          <a:avLst>
            <a:gd name="adj1" fmla="val 21431"/>
            <a:gd name="adj2" fmla="val -5000"/>
            <a:gd name="adj3" fmla="val 38098"/>
            <a:gd name="adj4" fmla="val -13450"/>
            <a:gd name="adj5" fmla="val 134325"/>
            <a:gd name="adj6" fmla="val -61356"/>
          </a:avLst>
        </a:prstGeom>
        <a:solidFill>
          <a:schemeClr val="accent4">
            <a:lumMod val="20000"/>
            <a:lumOff val="80000"/>
          </a:schemeClr>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FF"/>
              </a:solidFill>
              <a:latin typeface="Arial"/>
              <a:cs typeface="Arial"/>
            </a:rPr>
            <a:t>Vergleiche mit "Figure A3.6: Uncertainties in acid-base titration" in Example A3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200025</xdr:colOff>
      <xdr:row>9</xdr:row>
      <xdr:rowOff>152400</xdr:rowOff>
    </xdr:from>
    <xdr:to>
      <xdr:col>8</xdr:col>
      <xdr:colOff>752475</xdr:colOff>
      <xdr:row>12</xdr:row>
      <xdr:rowOff>219075</xdr:rowOff>
    </xdr:to>
    <xdr:sp macro="" textlink="">
      <xdr:nvSpPr>
        <xdr:cNvPr id="5124" name="AutoShape 4">
          <a:extLst>
            <a:ext uri="{FF2B5EF4-FFF2-40B4-BE49-F238E27FC236}">
              <a16:creationId xmlns:a16="http://schemas.microsoft.com/office/drawing/2014/main" id="{00000000-0008-0000-0500-000004140000}"/>
            </a:ext>
          </a:extLst>
        </xdr:cNvPr>
        <xdr:cNvSpPr>
          <a:spLocks/>
        </xdr:cNvSpPr>
      </xdr:nvSpPr>
      <xdr:spPr bwMode="auto">
        <a:xfrm>
          <a:off x="4581525" y="1895475"/>
          <a:ext cx="1524000" cy="533400"/>
        </a:xfrm>
        <a:prstGeom prst="borderCallout2">
          <a:avLst>
            <a:gd name="adj1" fmla="val 21431"/>
            <a:gd name="adj2" fmla="val -5000"/>
            <a:gd name="adj3" fmla="val 21431"/>
            <a:gd name="adj4" fmla="val -71875"/>
            <a:gd name="adj5" fmla="val 312500"/>
            <a:gd name="adj6" fmla="val -1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Ergebnisse unter Berück-sichtigung des jeweiligen Unsicherheitsbetrages (k=1)</a:t>
          </a:r>
        </a:p>
      </xdr:txBody>
    </xdr:sp>
    <xdr:clientData/>
  </xdr:twoCellAnchor>
  <xdr:twoCellAnchor>
    <xdr:from>
      <xdr:col>7</xdr:col>
      <xdr:colOff>200025</xdr:colOff>
      <xdr:row>14</xdr:row>
      <xdr:rowOff>38100</xdr:rowOff>
    </xdr:from>
    <xdr:to>
      <xdr:col>8</xdr:col>
      <xdr:colOff>752475</xdr:colOff>
      <xdr:row>16</xdr:row>
      <xdr:rowOff>66675</xdr:rowOff>
    </xdr:to>
    <xdr:sp macro="" textlink="">
      <xdr:nvSpPr>
        <xdr:cNvPr id="5125" name="AutoShape 5">
          <a:extLst>
            <a:ext uri="{FF2B5EF4-FFF2-40B4-BE49-F238E27FC236}">
              <a16:creationId xmlns:a16="http://schemas.microsoft.com/office/drawing/2014/main" id="{00000000-0008-0000-0500-000005140000}"/>
            </a:ext>
          </a:extLst>
        </xdr:cNvPr>
        <xdr:cNvSpPr>
          <a:spLocks/>
        </xdr:cNvSpPr>
      </xdr:nvSpPr>
      <xdr:spPr bwMode="auto">
        <a:xfrm>
          <a:off x="4752975" y="2657475"/>
          <a:ext cx="1524000" cy="352425"/>
        </a:xfrm>
        <a:prstGeom prst="borderCallout2">
          <a:avLst>
            <a:gd name="adj1" fmla="val 32431"/>
            <a:gd name="adj2" fmla="val -5000"/>
            <a:gd name="adj3" fmla="val 32431"/>
            <a:gd name="adj4" fmla="val -54375"/>
            <a:gd name="adj5" fmla="val 218917"/>
            <a:gd name="adj6" fmla="val -9437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8000"/>
              </a:solidFill>
              <a:latin typeface="Arial"/>
              <a:cs typeface="Arial"/>
            </a:rPr>
            <a:t>relativer Unsicherheits-beitrag zum Ergebnis</a:t>
          </a:r>
        </a:p>
      </xdr:txBody>
    </xdr:sp>
    <xdr:clientData/>
  </xdr:twoCellAnchor>
  <xdr:twoCellAnchor>
    <xdr:from>
      <xdr:col>7</xdr:col>
      <xdr:colOff>200025</xdr:colOff>
      <xdr:row>7</xdr:row>
      <xdr:rowOff>47625</xdr:rowOff>
    </xdr:from>
    <xdr:to>
      <xdr:col>8</xdr:col>
      <xdr:colOff>752475</xdr:colOff>
      <xdr:row>9</xdr:row>
      <xdr:rowOff>38100</xdr:rowOff>
    </xdr:to>
    <xdr:sp macro="" textlink="">
      <xdr:nvSpPr>
        <xdr:cNvPr id="5126" name="AutoShape 6">
          <a:extLst>
            <a:ext uri="{FF2B5EF4-FFF2-40B4-BE49-F238E27FC236}">
              <a16:creationId xmlns:a16="http://schemas.microsoft.com/office/drawing/2014/main" id="{00000000-0008-0000-0500-000006140000}"/>
            </a:ext>
          </a:extLst>
        </xdr:cNvPr>
        <xdr:cNvSpPr>
          <a:spLocks/>
        </xdr:cNvSpPr>
      </xdr:nvSpPr>
      <xdr:spPr bwMode="auto">
        <a:xfrm>
          <a:off x="4581525" y="1428750"/>
          <a:ext cx="1524000" cy="352425"/>
        </a:xfrm>
        <a:prstGeom prst="borderCallout2">
          <a:avLst>
            <a:gd name="adj1" fmla="val 32431"/>
            <a:gd name="adj2" fmla="val -5000"/>
            <a:gd name="adj3" fmla="val 32431"/>
            <a:gd name="adj4" fmla="val -95000"/>
            <a:gd name="adj5" fmla="val 605407"/>
            <a:gd name="adj6" fmla="val -1675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800000" mc:Ignorable="a14" a14:legacySpreadsheetColorIndex="16"/>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800000"/>
              </a:solidFill>
              <a:latin typeface="Arial"/>
              <a:cs typeface="Arial"/>
            </a:rPr>
            <a:t>angesetzter Unsicherheits-beitrag in der entspr. Einheit</a:t>
          </a:r>
        </a:p>
      </xdr:txBody>
    </xdr:sp>
    <xdr:clientData/>
  </xdr:twoCellAnchor>
  <xdr:twoCellAnchor>
    <xdr:from>
      <xdr:col>6</xdr:col>
      <xdr:colOff>228600</xdr:colOff>
      <xdr:row>32</xdr:row>
      <xdr:rowOff>95250</xdr:rowOff>
    </xdr:from>
    <xdr:to>
      <xdr:col>8</xdr:col>
      <xdr:colOff>276225</xdr:colOff>
      <xdr:row>34</xdr:row>
      <xdr:rowOff>9525</xdr:rowOff>
    </xdr:to>
    <xdr:sp macro="" textlink="">
      <xdr:nvSpPr>
        <xdr:cNvPr id="5127" name="AutoShape 7">
          <a:extLst>
            <a:ext uri="{FF2B5EF4-FFF2-40B4-BE49-F238E27FC236}">
              <a16:creationId xmlns:a16="http://schemas.microsoft.com/office/drawing/2014/main" id="{00000000-0008-0000-0500-000007140000}"/>
            </a:ext>
          </a:extLst>
        </xdr:cNvPr>
        <xdr:cNvSpPr>
          <a:spLocks/>
        </xdr:cNvSpPr>
      </xdr:nvSpPr>
      <xdr:spPr bwMode="auto">
        <a:xfrm>
          <a:off x="3848100" y="6153150"/>
          <a:ext cx="1781175" cy="238125"/>
        </a:xfrm>
        <a:prstGeom prst="borderCallout1">
          <a:avLst>
            <a:gd name="adj1" fmla="val 48000"/>
            <a:gd name="adj2" fmla="val -4278"/>
            <a:gd name="adj3" fmla="val 16000"/>
            <a:gd name="adj4" fmla="val -98397"/>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Ermittelte Gesamt-Unsicherheit</a:t>
          </a:r>
        </a:p>
      </xdr:txBody>
    </xdr:sp>
    <xdr:clientData/>
  </xdr:twoCellAnchor>
  <xdr:twoCellAnchor>
    <xdr:from>
      <xdr:col>6</xdr:col>
      <xdr:colOff>228600</xdr:colOff>
      <xdr:row>34</xdr:row>
      <xdr:rowOff>104775</xdr:rowOff>
    </xdr:from>
    <xdr:to>
      <xdr:col>8</xdr:col>
      <xdr:colOff>323850</xdr:colOff>
      <xdr:row>36</xdr:row>
      <xdr:rowOff>66675</xdr:rowOff>
    </xdr:to>
    <xdr:sp macro="" textlink="">
      <xdr:nvSpPr>
        <xdr:cNvPr id="5128" name="AutoShape 8">
          <a:extLst>
            <a:ext uri="{FF2B5EF4-FFF2-40B4-BE49-F238E27FC236}">
              <a16:creationId xmlns:a16="http://schemas.microsoft.com/office/drawing/2014/main" id="{00000000-0008-0000-0500-000008140000}"/>
            </a:ext>
          </a:extLst>
        </xdr:cNvPr>
        <xdr:cNvSpPr>
          <a:spLocks/>
        </xdr:cNvSpPr>
      </xdr:nvSpPr>
      <xdr:spPr bwMode="auto">
        <a:xfrm>
          <a:off x="3848100" y="6486525"/>
          <a:ext cx="1828800" cy="238125"/>
        </a:xfrm>
        <a:prstGeom prst="borderCallout1">
          <a:avLst>
            <a:gd name="adj1" fmla="val 48000"/>
            <a:gd name="adj2" fmla="val -4167"/>
            <a:gd name="adj3" fmla="val 148000"/>
            <a:gd name="adj4" fmla="val -96354"/>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22860" rIns="0" bIns="0" anchor="t" upright="1"/>
        <a:lstStyle/>
        <a:p>
          <a:pPr algn="l" rtl="0">
            <a:defRPr sz="1000"/>
          </a:pPr>
          <a:r>
            <a:rPr lang="de-DE" sz="900" b="0" i="0" u="none" strike="noStrike" baseline="0">
              <a:solidFill>
                <a:srgbClr val="0000FF"/>
              </a:solidFill>
              <a:latin typeface="Arial"/>
              <a:cs typeface="Arial"/>
            </a:rPr>
            <a:t>Ermittelte erweiterte Unsicherheit</a:t>
          </a:r>
        </a:p>
      </xdr:txBody>
    </xdr:sp>
    <xdr:clientData/>
  </xdr:twoCellAnchor>
  <xdr:twoCellAnchor>
    <xdr:from>
      <xdr:col>6</xdr:col>
      <xdr:colOff>19050</xdr:colOff>
      <xdr:row>17</xdr:row>
      <xdr:rowOff>9525</xdr:rowOff>
    </xdr:from>
    <xdr:to>
      <xdr:col>8</xdr:col>
      <xdr:colOff>742950</xdr:colOff>
      <xdr:row>31</xdr:row>
      <xdr:rowOff>38099</xdr:rowOff>
    </xdr:to>
    <xdr:graphicFrame macro="">
      <xdr:nvGraphicFramePr>
        <xdr:cNvPr id="11" name="Diagramm 3">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17</xdr:row>
      <xdr:rowOff>0</xdr:rowOff>
    </xdr:from>
    <xdr:to>
      <xdr:col>18</xdr:col>
      <xdr:colOff>638175</xdr:colOff>
      <xdr:row>31</xdr:row>
      <xdr:rowOff>28575</xdr:rowOff>
    </xdr:to>
    <xdr:sp macro="" textlink="">
      <xdr:nvSpPr>
        <xdr:cNvPr id="12" name="Textfeld 11">
          <a:extLst>
            <a:ext uri="{FF2B5EF4-FFF2-40B4-BE49-F238E27FC236}">
              <a16:creationId xmlns:a16="http://schemas.microsoft.com/office/drawing/2014/main" id="{00000000-0008-0000-0500-00000C000000}"/>
            </a:ext>
          </a:extLst>
        </xdr:cNvPr>
        <xdr:cNvSpPr txBox="1"/>
      </xdr:nvSpPr>
      <xdr:spPr>
        <a:xfrm>
          <a:off x="6429375" y="3105150"/>
          <a:ext cx="664845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spcAft>
              <a:spcPts val="600"/>
            </a:spcAft>
          </a:pPr>
          <a:r>
            <a:rPr lang="de-DE" sz="1100" u="sng">
              <a:solidFill>
                <a:schemeClr val="dk1"/>
              </a:solidFill>
              <a:effectLst/>
              <a:latin typeface="+mn-lt"/>
              <a:ea typeface="+mn-ea"/>
              <a:cs typeface="+mn-cs"/>
            </a:rPr>
            <a:t>Berechnungen innerhalb der</a:t>
          </a:r>
          <a:r>
            <a:rPr lang="de-DE" sz="1100" u="sng" baseline="0">
              <a:solidFill>
                <a:schemeClr val="dk1"/>
              </a:solidFill>
              <a:effectLst/>
              <a:latin typeface="+mn-lt"/>
              <a:ea typeface="+mn-ea"/>
              <a:cs typeface="+mn-cs"/>
            </a:rPr>
            <a:t> Arbeitsmappe (Tabellenblätter "Berechnungen xi" und "Bericht")</a:t>
          </a:r>
          <a:r>
            <a:rPr lang="de-DE" sz="1100" u="sng">
              <a:solidFill>
                <a:schemeClr val="dk1"/>
              </a:solidFill>
              <a:effectLst/>
              <a:latin typeface="+mn-lt"/>
              <a:ea typeface="+mn-ea"/>
              <a:cs typeface="+mn-cs"/>
            </a:rPr>
            <a:t>:</a:t>
          </a:r>
        </a:p>
        <a:p>
          <a:pPr>
            <a:spcAft>
              <a:spcPts val="600"/>
            </a:spcAft>
          </a:pPr>
          <a:r>
            <a:rPr lang="de-DE" sz="1100">
              <a:solidFill>
                <a:schemeClr val="dk1"/>
              </a:solidFill>
              <a:effectLst/>
              <a:latin typeface="+mn-lt"/>
              <a:ea typeface="+mn-ea"/>
              <a:cs typeface="+mn-cs"/>
            </a:rPr>
            <a:t>Schritt 1: Ermittlung der wesentlichen Unsicherheitsbeiträge als Standardabweichung unter Berücksichtigung der jeweils zugrunde liegenden Verteilungsart.</a:t>
          </a:r>
        </a:p>
        <a:p>
          <a:pPr>
            <a:lnSpc>
              <a:spcPts val="1900"/>
            </a:lnSpc>
            <a:spcAft>
              <a:spcPts val="600"/>
            </a:spcAft>
          </a:pPr>
          <a:r>
            <a:rPr lang="de-DE" sz="1100">
              <a:solidFill>
                <a:schemeClr val="dk1"/>
              </a:solidFill>
              <a:effectLst/>
              <a:latin typeface="+mn-lt"/>
              <a:ea typeface="+mn-ea"/>
              <a:cs typeface="+mn-cs"/>
            </a:rPr>
            <a:t>Schritt 2: Berechnung des Ergebnisses ohne Berücksichtigung der Unsicherheitsbeiträge → </a:t>
          </a:r>
          <a:r>
            <a:rPr lang="de-DE" sz="1100" b="1">
              <a:solidFill>
                <a:schemeClr val="dk1"/>
              </a:solidFill>
              <a:effectLst/>
              <a:latin typeface="+mn-lt"/>
              <a:ea typeface="+mn-ea"/>
              <a:cs typeface="+mn-cs"/>
            </a:rPr>
            <a:t>x</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3: Berechnung der einzelnen Ergebnisse unter Berücksichtigung jeweils eines Unsicherheitsbeitrages → </a:t>
          </a:r>
          <a:r>
            <a:rPr lang="de-DE" sz="1100" b="1">
              <a:solidFill>
                <a:schemeClr val="dk1"/>
              </a:solidFill>
              <a:effectLst/>
              <a:latin typeface="+mn-lt"/>
              <a:ea typeface="+mn-ea"/>
              <a:cs typeface="+mn-cs"/>
            </a:rPr>
            <a:t>x</a:t>
          </a:r>
          <a:r>
            <a:rPr lang="de-DE" sz="1100" b="1" baseline="-25000">
              <a:solidFill>
                <a:schemeClr val="dk1"/>
              </a:solidFill>
              <a:effectLst/>
              <a:latin typeface="+mn-lt"/>
              <a:ea typeface="+mn-ea"/>
              <a:cs typeface="+mn-cs"/>
            </a:rPr>
            <a:t>i</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4: Berechnung der einzelnen Quotienten aus Unsicherheitsbetrag und</a:t>
          </a:r>
          <a:r>
            <a:rPr lang="de-DE" sz="1100" baseline="0">
              <a:solidFill>
                <a:schemeClr val="dk1"/>
              </a:solidFill>
              <a:effectLst/>
              <a:latin typeface="+mn-lt"/>
              <a:ea typeface="+mn-ea"/>
              <a:cs typeface="+mn-cs"/>
            </a:rPr>
            <a:t> Eingangswert</a:t>
          </a:r>
          <a:endParaRPr lang="de-DE" sz="1100">
            <a:solidFill>
              <a:schemeClr val="dk1"/>
            </a:solidFill>
            <a:effectLst/>
            <a:latin typeface="+mn-lt"/>
            <a:ea typeface="+mn-ea"/>
            <a:cs typeface="+mn-cs"/>
          </a:endParaRPr>
        </a:p>
        <a:p>
          <a:pPr>
            <a:lnSpc>
              <a:spcPts val="1900"/>
            </a:lnSpc>
            <a:spcAft>
              <a:spcPts val="600"/>
            </a:spcAft>
          </a:pPr>
          <a:r>
            <a:rPr lang="de-DE" sz="1100">
              <a:solidFill>
                <a:schemeClr val="dk1"/>
              </a:solidFill>
              <a:effectLst/>
              <a:latin typeface="+mn-lt"/>
              <a:ea typeface="+mn-ea"/>
              <a:cs typeface="+mn-cs"/>
            </a:rPr>
            <a:t>Schritt 5: Berechnung der Wurzel aller Quadrate der Quotienten aus Schritt 4 und</a:t>
          </a:r>
          <a:r>
            <a:rPr lang="de-DE" sz="1100" baseline="0">
              <a:solidFill>
                <a:schemeClr val="dk1"/>
              </a:solidFill>
              <a:effectLst/>
              <a:latin typeface="+mn-lt"/>
              <a:ea typeface="+mn-ea"/>
              <a:cs typeface="+mn-cs"/>
            </a:rPr>
            <a:t> Berechnung von U</a:t>
          </a:r>
          <a:endParaRPr lang="de-DE" sz="1100">
            <a:solidFill>
              <a:schemeClr val="dk1"/>
            </a:solidFill>
            <a:effectLst/>
            <a:latin typeface="+mn-lt"/>
            <a:ea typeface="+mn-ea"/>
            <a:cs typeface="+mn-cs"/>
          </a:endParaRPr>
        </a:p>
        <a:p>
          <a:pPr>
            <a:lnSpc>
              <a:spcPts val="1275"/>
            </a:lnSpc>
            <a:spcAft>
              <a:spcPts val="300"/>
            </a:spcAft>
          </a:pPr>
          <a:r>
            <a:rPr lang="de-DE" sz="1100">
              <a:solidFill>
                <a:schemeClr val="dk1"/>
              </a:solidFill>
              <a:effectLst/>
              <a:latin typeface="+mn-lt"/>
              <a:ea typeface="+mn-ea"/>
              <a:cs typeface="+mn-cs"/>
            </a:rPr>
            <a:t>Unsicherheit, U</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a:solidFill>
                <a:schemeClr val="dk1"/>
              </a:solidFill>
              <a:effectLst/>
              <a:latin typeface="+mn-lt"/>
              <a:ea typeface="+mn-ea"/>
              <a:cs typeface="+mn-cs"/>
            </a:rPr>
            <a:t>Berechneter Betrag</a:t>
          </a:r>
          <a:r>
            <a:rPr lang="de-DE" sz="1100" b="0" baseline="0">
              <a:solidFill>
                <a:schemeClr val="dk1"/>
              </a:solidFill>
              <a:effectLst/>
              <a:latin typeface="+mn-lt"/>
              <a:ea typeface="+mn-ea"/>
              <a:cs typeface="+mn-cs"/>
            </a:rPr>
            <a:t> aus Schritt 5 multipliziert mit Ergebnis aus Schritt 2</a:t>
          </a:r>
          <a:endParaRPr lang="de-DE" sz="1100" b="0">
            <a:solidFill>
              <a:schemeClr val="dk1"/>
            </a:solidFill>
            <a:effectLst/>
            <a:latin typeface="+mn-lt"/>
            <a:ea typeface="+mn-ea"/>
            <a:cs typeface="+mn-cs"/>
          </a:endParaRPr>
        </a:p>
        <a:p>
          <a:pPr marL="0" indent="0">
            <a:lnSpc>
              <a:spcPts val="1275"/>
            </a:lnSpc>
            <a:spcAft>
              <a:spcPts val="300"/>
            </a:spcAft>
          </a:pPr>
          <a:r>
            <a:rPr lang="de-DE" sz="1100">
              <a:solidFill>
                <a:schemeClr val="dk1"/>
              </a:solidFill>
              <a:effectLst/>
              <a:latin typeface="+mn-lt"/>
              <a:ea typeface="+mn-ea"/>
              <a:cs typeface="+mn-cs"/>
            </a:rPr>
            <a:t>rel. Unsicherheit = U / x * 100%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sz="1100" i="0">
            <a:solidFill>
              <a:schemeClr val="dk1"/>
            </a:solidFill>
            <a:effectLst/>
            <a:latin typeface="+mn-lt"/>
            <a:ea typeface="+mn-ea"/>
            <a:cs typeface="+mn-cs"/>
          </a:endParaRPr>
        </a:p>
        <a:p>
          <a:r>
            <a:rPr lang="de-DE" sz="1100">
              <a:solidFill>
                <a:schemeClr val="dk1"/>
              </a:solidFill>
              <a:effectLst/>
              <a:latin typeface="+mn-lt"/>
              <a:ea typeface="+mn-ea"/>
              <a:cs typeface="+mn-cs"/>
            </a:rPr>
            <a:t>Erweiterte</a:t>
          </a:r>
          <a:r>
            <a:rPr lang="de-DE" sz="1100" baseline="0">
              <a:solidFill>
                <a:schemeClr val="dk1"/>
              </a:solidFill>
              <a:effectLst/>
              <a:latin typeface="+mn-lt"/>
              <a:ea typeface="+mn-ea"/>
              <a:cs typeface="+mn-cs"/>
            </a:rPr>
            <a:t> Unsicherheit = U * Erweiterungsfaktor </a:t>
          </a:r>
          <a:r>
            <a:rPr lang="de-DE" sz="1100">
              <a:solidFill>
                <a:schemeClr val="dk1"/>
              </a:solidFill>
              <a:effectLst/>
              <a:latin typeface="+mn-lt"/>
              <a:ea typeface="+mn-ea"/>
              <a:cs typeface="+mn-cs"/>
            </a:rPr>
            <a:t> (</a:t>
          </a:r>
          <a:r>
            <a:rPr lang="de-DE" sz="1100" i="1">
              <a:solidFill>
                <a:schemeClr val="dk1"/>
              </a:solidFill>
              <a:effectLst/>
              <a:latin typeface="+mn-lt"/>
              <a:ea typeface="+mn-ea"/>
              <a:cs typeface="+mn-cs"/>
            </a:rPr>
            <a:t>siehe Tabellenblatt</a:t>
          </a:r>
          <a:r>
            <a:rPr lang="de-DE" sz="1100" i="1" baseline="0">
              <a:solidFill>
                <a:schemeClr val="dk1"/>
              </a:solidFill>
              <a:effectLst/>
              <a:latin typeface="+mn-lt"/>
              <a:ea typeface="+mn-ea"/>
              <a:cs typeface="+mn-cs"/>
            </a:rPr>
            <a:t> "Bericht"</a:t>
          </a:r>
          <a:r>
            <a:rPr lang="de-DE" sz="1100" i="0" baseline="0">
              <a:solidFill>
                <a:schemeClr val="dk1"/>
              </a:solidFill>
              <a:effectLst/>
              <a:latin typeface="+mn-lt"/>
              <a:ea typeface="+mn-ea"/>
              <a:cs typeface="+mn-cs"/>
            </a:rPr>
            <a:t>)</a:t>
          </a:r>
          <a:endParaRPr lang="de-DE">
            <a:effectLst/>
          </a:endParaRPr>
        </a:p>
        <a:p>
          <a:pPr marL="0" indent="0">
            <a:lnSpc>
              <a:spcPts val="1275"/>
            </a:lnSpc>
            <a:spcAft>
              <a:spcPts val="300"/>
            </a:spcAft>
          </a:pPr>
          <a:endParaRPr lang="de-DE" sz="1100">
            <a:solidFill>
              <a:schemeClr val="dk1"/>
            </a:solidFill>
            <a:effectLst/>
            <a:latin typeface="+mn-lt"/>
            <a:ea typeface="+mn-ea"/>
            <a:cs typeface="+mn-cs"/>
          </a:endParaRPr>
        </a:p>
      </xdr:txBody>
    </xdr:sp>
    <xdr:clientData/>
  </xdr:twoCellAnchor>
  <xdr:twoCellAnchor editAs="oneCell">
    <xdr:from>
      <xdr:col>0</xdr:col>
      <xdr:colOff>47625</xdr:colOff>
      <xdr:row>0</xdr:row>
      <xdr:rowOff>0</xdr:rowOff>
    </xdr:from>
    <xdr:to>
      <xdr:col>2</xdr:col>
      <xdr:colOff>609600</xdr:colOff>
      <xdr:row>3</xdr:row>
      <xdr:rowOff>90695</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0"/>
          <a:ext cx="2095500" cy="7288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C-AL-7-Rev1-8%20_%20Mehrfachbestimmungskenndaten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 für Mehrfachbest."/>
      <sheetName val="Stat. Vergleichstabellen"/>
      <sheetName val="Kopie- Stat. Vergleichstabellen"/>
      <sheetName val="Bericht"/>
      <sheetName val="Eingreifgrenzen - Zielwertkarte"/>
    </sheetNames>
    <sheetDataSet>
      <sheetData sheetId="0" refreshError="1">
        <row r="17">
          <cell r="F17" t="e">
            <v>#N/A</v>
          </cell>
        </row>
        <row r="18">
          <cell r="F18" t="e">
            <v>#N/A</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ars-alpers@gmx.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O14"/>
  <sheetViews>
    <sheetView tabSelected="1" workbookViewId="0"/>
  </sheetViews>
  <sheetFormatPr baseColWidth="10" defaultColWidth="11.5703125" defaultRowHeight="12.75" x14ac:dyDescent="0.2"/>
  <cols>
    <col min="1" max="16384" width="11.5703125" style="301"/>
  </cols>
  <sheetData>
    <row r="11" spans="2:15" ht="18" x14ac:dyDescent="0.25">
      <c r="B11" s="304" t="s">
        <v>130</v>
      </c>
      <c r="C11" s="302"/>
      <c r="D11" s="303" t="s">
        <v>129</v>
      </c>
      <c r="E11" s="302"/>
      <c r="F11" s="302"/>
      <c r="G11" s="302"/>
      <c r="H11" s="302"/>
      <c r="I11" s="302"/>
      <c r="J11" s="302"/>
      <c r="K11" s="302"/>
      <c r="L11" s="302"/>
      <c r="M11" s="302"/>
    </row>
    <row r="13" spans="2:15" ht="18" x14ac:dyDescent="0.25">
      <c r="B13" s="323" t="s">
        <v>131</v>
      </c>
      <c r="C13" s="323"/>
      <c r="D13" s="323"/>
      <c r="E13" s="323"/>
      <c r="F13" s="323"/>
      <c r="G13" s="323"/>
      <c r="H13" s="323"/>
      <c r="I13" s="323"/>
      <c r="J13" s="323"/>
      <c r="K13" s="323"/>
      <c r="L13" s="323"/>
      <c r="M13" s="323"/>
    </row>
    <row r="14" spans="2:15" ht="14.25" x14ac:dyDescent="0.2">
      <c r="B14" s="324" t="s">
        <v>132</v>
      </c>
      <c r="C14" s="324"/>
      <c r="D14" s="324"/>
      <c r="E14" s="324"/>
      <c r="F14" s="324"/>
      <c r="G14" s="324"/>
      <c r="H14" s="324"/>
      <c r="I14" s="324"/>
      <c r="J14" s="324"/>
      <c r="K14" s="324"/>
      <c r="L14" s="324"/>
      <c r="M14" s="324"/>
      <c r="N14" s="324"/>
      <c r="O14" s="324"/>
    </row>
  </sheetData>
  <sheetProtection sheet="1" objects="1" scenarios="1"/>
  <mergeCells count="2">
    <mergeCell ref="B13:M13"/>
    <mergeCell ref="B14:O14"/>
  </mergeCells>
  <hyperlinks>
    <hyperlink ref="D11" r:id="rId1"/>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workbookViewId="0">
      <selection activeCell="D17" sqref="D17"/>
    </sheetView>
  </sheetViews>
  <sheetFormatPr baseColWidth="10" defaultRowHeight="12.75" x14ac:dyDescent="0.2"/>
  <cols>
    <col min="1" max="1" width="2.42578125" style="58" customWidth="1"/>
    <col min="2" max="2" width="3.7109375" style="58" customWidth="1"/>
    <col min="3" max="3" width="21.140625" style="58" customWidth="1"/>
    <col min="4" max="5" width="11.5703125" style="58" bestFit="1" customWidth="1"/>
    <col min="6" max="6" width="12.42578125" style="58" bestFit="1" customWidth="1"/>
    <col min="7" max="11" width="11.5703125" style="58" bestFit="1" customWidth="1"/>
    <col min="12" max="14" width="11.42578125" style="58"/>
    <col min="15" max="15" width="2.42578125" style="58" customWidth="1"/>
    <col min="16" max="16384" width="11.42578125" style="58"/>
  </cols>
  <sheetData>
    <row r="1" spans="1:15" ht="15" customHeight="1" x14ac:dyDescent="0.2">
      <c r="A1" s="44"/>
      <c r="B1" s="57" t="s">
        <v>55</v>
      </c>
      <c r="D1" s="45"/>
      <c r="E1" s="45"/>
      <c r="F1" s="45"/>
      <c r="G1" s="45"/>
      <c r="H1" s="45"/>
      <c r="I1" s="45"/>
      <c r="J1" s="45"/>
      <c r="K1" s="45"/>
      <c r="L1" s="45"/>
      <c r="M1" s="45"/>
      <c r="N1" s="93" t="s">
        <v>131</v>
      </c>
      <c r="O1" s="46"/>
    </row>
    <row r="2" spans="1:15" ht="138" customHeight="1" x14ac:dyDescent="0.2">
      <c r="A2" s="47"/>
      <c r="B2" s="49"/>
      <c r="C2" s="48"/>
      <c r="D2" s="49"/>
      <c r="E2" s="49"/>
      <c r="F2" s="49"/>
      <c r="G2" s="49"/>
      <c r="H2" s="49"/>
      <c r="I2" s="49"/>
      <c r="J2" s="49"/>
      <c r="K2" s="49"/>
      <c r="L2" s="49"/>
      <c r="M2" s="49"/>
      <c r="N2" s="49"/>
      <c r="O2" s="50"/>
    </row>
    <row r="3" spans="1:15" ht="15.75" customHeight="1" x14ac:dyDescent="0.3">
      <c r="A3" s="47"/>
      <c r="B3" s="49"/>
      <c r="C3" s="91"/>
      <c r="D3" s="91"/>
      <c r="E3" s="75" t="s">
        <v>35</v>
      </c>
      <c r="F3" s="75" t="s">
        <v>36</v>
      </c>
      <c r="G3" s="75" t="s">
        <v>37</v>
      </c>
      <c r="H3" s="75" t="s">
        <v>38</v>
      </c>
      <c r="I3" s="75" t="s">
        <v>39</v>
      </c>
      <c r="J3" s="75" t="s">
        <v>40</v>
      </c>
      <c r="K3" s="75" t="s">
        <v>41</v>
      </c>
      <c r="L3" s="75" t="s">
        <v>42</v>
      </c>
      <c r="M3" s="75" t="s">
        <v>43</v>
      </c>
      <c r="N3" s="75" t="s">
        <v>44</v>
      </c>
      <c r="O3" s="50"/>
    </row>
    <row r="4" spans="1:15" ht="15.75" customHeight="1" x14ac:dyDescent="0.2">
      <c r="A4" s="47"/>
      <c r="B4" s="49"/>
      <c r="D4" s="64" t="s">
        <v>70</v>
      </c>
      <c r="E4" s="42"/>
      <c r="F4" s="42"/>
      <c r="G4" s="42"/>
      <c r="H4" s="42"/>
      <c r="I4" s="42"/>
      <c r="J4" s="42"/>
      <c r="K4" s="42"/>
      <c r="L4" s="65"/>
      <c r="M4" s="65"/>
      <c r="N4" s="65"/>
      <c r="O4" s="50"/>
    </row>
    <row r="5" spans="1:15" ht="15.75" customHeight="1" x14ac:dyDescent="0.2">
      <c r="A5" s="47"/>
      <c r="B5" s="49"/>
      <c r="D5" s="64" t="s">
        <v>71</v>
      </c>
      <c r="E5" s="90"/>
      <c r="F5" s="90"/>
      <c r="G5" s="90"/>
      <c r="H5" s="90"/>
      <c r="I5" s="90"/>
      <c r="J5" s="90"/>
      <c r="K5" s="90"/>
      <c r="L5" s="90"/>
      <c r="M5" s="90"/>
      <c r="N5" s="90"/>
      <c r="O5" s="50"/>
    </row>
    <row r="6" spans="1:15" ht="15.75" customHeight="1" x14ac:dyDescent="0.2">
      <c r="A6" s="47"/>
      <c r="B6" s="49"/>
      <c r="C6" s="49"/>
      <c r="D6" s="64" t="s">
        <v>84</v>
      </c>
      <c r="E6" s="72" t="str">
        <f>IF(OR(ISBLANK(E4),E5=""),"",IF(E5="1 s",E4/1,IF(E5="95%",E4/1.96,IF(E5="2 s",E4/2,IF(E5="99%",E4/2.58,IF(E5="3 s",E4/3,IF(E5="Rechteck",E4/1.732,IF(E5="Dreieck",E4/2.449,E4/E5))))))))</f>
        <v/>
      </c>
      <c r="F6" s="72" t="str">
        <f t="shared" ref="F6:N6" si="0">IF(OR(ISBLANK(F4),F5=""),"",IF(F5="1 s",F4/1,IF(F5="95%",F4/1.96,IF(F5="2 s",F4/2,IF(F5="99%",F4/2.58,IF(F5="3 s",F4/3,IF(F5="Rechteck",F4/1.732,IF(F5="Dreieck",F4/2.449,F4/F5))))))))</f>
        <v/>
      </c>
      <c r="G6" s="72" t="str">
        <f t="shared" si="0"/>
        <v/>
      </c>
      <c r="H6" s="72" t="str">
        <f t="shared" si="0"/>
        <v/>
      </c>
      <c r="I6" s="72" t="str">
        <f t="shared" si="0"/>
        <v/>
      </c>
      <c r="J6" s="72" t="str">
        <f t="shared" si="0"/>
        <v/>
      </c>
      <c r="K6" s="72" t="str">
        <f t="shared" si="0"/>
        <v/>
      </c>
      <c r="L6" s="72" t="str">
        <f t="shared" si="0"/>
        <v/>
      </c>
      <c r="M6" s="72" t="str">
        <f t="shared" si="0"/>
        <v/>
      </c>
      <c r="N6" s="72" t="str">
        <f t="shared" si="0"/>
        <v/>
      </c>
      <c r="O6" s="50"/>
    </row>
    <row r="7" spans="1:15" ht="6" customHeight="1" x14ac:dyDescent="0.2">
      <c r="A7" s="47"/>
      <c r="B7" s="49"/>
      <c r="C7" s="49"/>
      <c r="D7" s="64"/>
      <c r="E7" s="64"/>
      <c r="F7" s="64"/>
      <c r="G7" s="64"/>
      <c r="H7" s="64"/>
      <c r="I7" s="64"/>
      <c r="J7" s="64"/>
      <c r="K7" s="64"/>
      <c r="L7" s="64"/>
      <c r="M7" s="64"/>
      <c r="N7" s="64"/>
      <c r="O7" s="50"/>
    </row>
    <row r="8" spans="1:15" x14ac:dyDescent="0.2">
      <c r="A8" s="47"/>
      <c r="B8" s="49"/>
      <c r="C8" s="69" t="s">
        <v>67</v>
      </c>
      <c r="D8" s="70" t="s">
        <v>119</v>
      </c>
      <c r="E8" s="51"/>
      <c r="F8" s="51"/>
      <c r="G8" s="51"/>
      <c r="H8" s="51"/>
      <c r="I8" s="51"/>
      <c r="J8" s="51"/>
      <c r="K8" s="51"/>
      <c r="L8" s="51"/>
      <c r="M8" s="51"/>
      <c r="N8" s="51"/>
      <c r="O8" s="50"/>
    </row>
    <row r="9" spans="1:15" ht="15.75" customHeight="1" x14ac:dyDescent="0.3">
      <c r="A9" s="59"/>
      <c r="B9" s="48" t="s">
        <v>35</v>
      </c>
      <c r="C9" s="73"/>
      <c r="D9" s="43"/>
      <c r="E9" s="72" t="str">
        <f>IF(OR(ISBLANK(E4),ISBLANK($D9)),"",$D9+E6)</f>
        <v/>
      </c>
      <c r="F9" s="52" t="str">
        <f t="shared" ref="F9:N9" si="1">IF(ISBLANK($D9),"",$D9)</f>
        <v/>
      </c>
      <c r="G9" s="52" t="str">
        <f t="shared" si="1"/>
        <v/>
      </c>
      <c r="H9" s="52" t="str">
        <f t="shared" si="1"/>
        <v/>
      </c>
      <c r="I9" s="52" t="str">
        <f t="shared" si="1"/>
        <v/>
      </c>
      <c r="J9" s="52" t="str">
        <f t="shared" si="1"/>
        <v/>
      </c>
      <c r="K9" s="52" t="str">
        <f t="shared" si="1"/>
        <v/>
      </c>
      <c r="L9" s="52" t="str">
        <f t="shared" si="1"/>
        <v/>
      </c>
      <c r="M9" s="52" t="str">
        <f t="shared" si="1"/>
        <v/>
      </c>
      <c r="N9" s="52" t="str">
        <f t="shared" si="1"/>
        <v/>
      </c>
      <c r="O9" s="50"/>
    </row>
    <row r="10" spans="1:15" ht="15.75" customHeight="1" x14ac:dyDescent="0.3">
      <c r="A10" s="47"/>
      <c r="B10" s="48" t="s">
        <v>56</v>
      </c>
      <c r="C10" s="73"/>
      <c r="D10" s="42"/>
      <c r="E10" s="52" t="str">
        <f>IF(ISBLANK($D10),"",$D10)</f>
        <v/>
      </c>
      <c r="F10" s="72" t="str">
        <f>IF(OR(ISBLANK($D10),ISBLANK(F4)),"",$D10+F6)</f>
        <v/>
      </c>
      <c r="G10" s="52" t="str">
        <f t="shared" ref="E10:N18" si="2">IF(ISBLANK($D10),"",$D10)</f>
        <v/>
      </c>
      <c r="H10" s="52" t="str">
        <f t="shared" si="2"/>
        <v/>
      </c>
      <c r="I10" s="52" t="str">
        <f t="shared" si="2"/>
        <v/>
      </c>
      <c r="J10" s="52" t="str">
        <f t="shared" si="2"/>
        <v/>
      </c>
      <c r="K10" s="52" t="str">
        <f t="shared" si="2"/>
        <v/>
      </c>
      <c r="L10" s="52" t="str">
        <f t="shared" si="2"/>
        <v/>
      </c>
      <c r="M10" s="52" t="str">
        <f t="shared" si="2"/>
        <v/>
      </c>
      <c r="N10" s="52" t="str">
        <f t="shared" si="2"/>
        <v/>
      </c>
      <c r="O10" s="50"/>
    </row>
    <row r="11" spans="1:15" ht="15.75" customHeight="1" x14ac:dyDescent="0.3">
      <c r="A11" s="47"/>
      <c r="B11" s="48" t="s">
        <v>57</v>
      </c>
      <c r="C11" s="73"/>
      <c r="D11" s="42"/>
      <c r="E11" s="52" t="str">
        <f t="shared" si="2"/>
        <v/>
      </c>
      <c r="F11" s="52" t="str">
        <f t="shared" si="2"/>
        <v/>
      </c>
      <c r="G11" s="72" t="str">
        <f>IF(OR(ISBLANK($D11),ISBLANK(G4)),"",$D11+G6)</f>
        <v/>
      </c>
      <c r="H11" s="52" t="str">
        <f t="shared" si="2"/>
        <v/>
      </c>
      <c r="I11" s="52" t="str">
        <f t="shared" si="2"/>
        <v/>
      </c>
      <c r="J11" s="52" t="str">
        <f t="shared" si="2"/>
        <v/>
      </c>
      <c r="K11" s="52" t="str">
        <f t="shared" si="2"/>
        <v/>
      </c>
      <c r="L11" s="52" t="str">
        <f t="shared" si="2"/>
        <v/>
      </c>
      <c r="M11" s="52" t="str">
        <f t="shared" si="2"/>
        <v/>
      </c>
      <c r="N11" s="52" t="str">
        <f t="shared" si="2"/>
        <v/>
      </c>
      <c r="O11" s="50"/>
    </row>
    <row r="12" spans="1:15" ht="15.75" customHeight="1" x14ac:dyDescent="0.3">
      <c r="A12" s="47"/>
      <c r="B12" s="48" t="s">
        <v>58</v>
      </c>
      <c r="C12" s="73"/>
      <c r="D12" s="42"/>
      <c r="E12" s="52" t="str">
        <f t="shared" si="2"/>
        <v/>
      </c>
      <c r="F12" s="52" t="str">
        <f t="shared" si="2"/>
        <v/>
      </c>
      <c r="G12" s="52" t="str">
        <f t="shared" si="2"/>
        <v/>
      </c>
      <c r="H12" s="72" t="str">
        <f>IF(OR(ISBLANK($D12),ISBLANK(H4)),"",$D12+H6)</f>
        <v/>
      </c>
      <c r="I12" s="52" t="str">
        <f t="shared" si="2"/>
        <v/>
      </c>
      <c r="J12" s="52" t="str">
        <f t="shared" si="2"/>
        <v/>
      </c>
      <c r="K12" s="52" t="str">
        <f t="shared" si="2"/>
        <v/>
      </c>
      <c r="L12" s="52" t="str">
        <f t="shared" si="2"/>
        <v/>
      </c>
      <c r="M12" s="52" t="str">
        <f t="shared" si="2"/>
        <v/>
      </c>
      <c r="N12" s="52" t="str">
        <f t="shared" si="2"/>
        <v/>
      </c>
      <c r="O12" s="50"/>
    </row>
    <row r="13" spans="1:15" ht="15.75" customHeight="1" x14ac:dyDescent="0.3">
      <c r="A13" s="47"/>
      <c r="B13" s="48" t="s">
        <v>59</v>
      </c>
      <c r="C13" s="73"/>
      <c r="D13" s="42"/>
      <c r="E13" s="52" t="str">
        <f t="shared" si="2"/>
        <v/>
      </c>
      <c r="F13" s="52" t="str">
        <f t="shared" si="2"/>
        <v/>
      </c>
      <c r="G13" s="52" t="str">
        <f t="shared" si="2"/>
        <v/>
      </c>
      <c r="H13" s="52" t="str">
        <f t="shared" si="2"/>
        <v/>
      </c>
      <c r="I13" s="72" t="str">
        <f>IF(OR(ISBLANK($D13),ISBLANK(I4)),"",$D13+I6)</f>
        <v/>
      </c>
      <c r="J13" s="52" t="str">
        <f t="shared" si="2"/>
        <v/>
      </c>
      <c r="K13" s="52" t="str">
        <f t="shared" si="2"/>
        <v/>
      </c>
      <c r="L13" s="52" t="str">
        <f t="shared" si="2"/>
        <v/>
      </c>
      <c r="M13" s="52" t="str">
        <f t="shared" si="2"/>
        <v/>
      </c>
      <c r="N13" s="52" t="str">
        <f t="shared" si="2"/>
        <v/>
      </c>
      <c r="O13" s="50"/>
    </row>
    <row r="14" spans="1:15" ht="15.75" customHeight="1" x14ac:dyDescent="0.3">
      <c r="A14" s="47"/>
      <c r="B14" s="48" t="s">
        <v>60</v>
      </c>
      <c r="C14" s="73"/>
      <c r="D14" s="42"/>
      <c r="E14" s="52" t="str">
        <f t="shared" si="2"/>
        <v/>
      </c>
      <c r="F14" s="52" t="str">
        <f t="shared" si="2"/>
        <v/>
      </c>
      <c r="G14" s="52" t="str">
        <f t="shared" si="2"/>
        <v/>
      </c>
      <c r="H14" s="52" t="str">
        <f t="shared" si="2"/>
        <v/>
      </c>
      <c r="I14" s="52" t="str">
        <f t="shared" si="2"/>
        <v/>
      </c>
      <c r="J14" s="72" t="str">
        <f>IF(OR(ISBLANK($D14),ISBLANK(J4)),"",$D14+J6)</f>
        <v/>
      </c>
      <c r="K14" s="52" t="str">
        <f t="shared" si="2"/>
        <v/>
      </c>
      <c r="L14" s="52" t="str">
        <f t="shared" si="2"/>
        <v/>
      </c>
      <c r="M14" s="52" t="str">
        <f t="shared" si="2"/>
        <v/>
      </c>
      <c r="N14" s="52" t="str">
        <f t="shared" si="2"/>
        <v/>
      </c>
      <c r="O14" s="50"/>
    </row>
    <row r="15" spans="1:15" ht="15.75" customHeight="1" x14ac:dyDescent="0.3">
      <c r="A15" s="47"/>
      <c r="B15" s="48" t="s">
        <v>61</v>
      </c>
      <c r="C15" s="73"/>
      <c r="D15" s="42"/>
      <c r="E15" s="52" t="str">
        <f t="shared" si="2"/>
        <v/>
      </c>
      <c r="F15" s="52" t="str">
        <f t="shared" si="2"/>
        <v/>
      </c>
      <c r="G15" s="52" t="str">
        <f t="shared" si="2"/>
        <v/>
      </c>
      <c r="H15" s="52" t="str">
        <f t="shared" si="2"/>
        <v/>
      </c>
      <c r="I15" s="52" t="str">
        <f t="shared" si="2"/>
        <v/>
      </c>
      <c r="J15" s="52" t="str">
        <f t="shared" si="2"/>
        <v/>
      </c>
      <c r="K15" s="72" t="str">
        <f>IF(OR(ISBLANK($D15),ISBLANK(K4)),"",$D15+K6)</f>
        <v/>
      </c>
      <c r="L15" s="52" t="str">
        <f t="shared" si="2"/>
        <v/>
      </c>
      <c r="M15" s="52" t="str">
        <f t="shared" si="2"/>
        <v/>
      </c>
      <c r="N15" s="52" t="str">
        <f t="shared" si="2"/>
        <v/>
      </c>
      <c r="O15" s="50"/>
    </row>
    <row r="16" spans="1:15" ht="15.75" customHeight="1" x14ac:dyDescent="0.3">
      <c r="A16" s="47"/>
      <c r="B16" s="48" t="s">
        <v>62</v>
      </c>
      <c r="C16" s="73"/>
      <c r="D16" s="42"/>
      <c r="E16" s="52" t="str">
        <f t="shared" si="2"/>
        <v/>
      </c>
      <c r="F16" s="52" t="str">
        <f t="shared" si="2"/>
        <v/>
      </c>
      <c r="G16" s="52" t="str">
        <f t="shared" si="2"/>
        <v/>
      </c>
      <c r="H16" s="52" t="str">
        <f t="shared" si="2"/>
        <v/>
      </c>
      <c r="I16" s="52" t="str">
        <f t="shared" si="2"/>
        <v/>
      </c>
      <c r="J16" s="52" t="str">
        <f t="shared" si="2"/>
        <v/>
      </c>
      <c r="K16" s="52" t="str">
        <f t="shared" si="2"/>
        <v/>
      </c>
      <c r="L16" s="72" t="str">
        <f>IF(OR(ISBLANK($D16),ISBLANK(L4)),"",$D16+L6)</f>
        <v/>
      </c>
      <c r="M16" s="52" t="str">
        <f t="shared" si="2"/>
        <v/>
      </c>
      <c r="N16" s="52" t="str">
        <f t="shared" si="2"/>
        <v/>
      </c>
      <c r="O16" s="50"/>
    </row>
    <row r="17" spans="1:15" ht="15.75" customHeight="1" x14ac:dyDescent="0.3">
      <c r="A17" s="47"/>
      <c r="B17" s="48" t="s">
        <v>63</v>
      </c>
      <c r="C17" s="73"/>
      <c r="D17" s="42"/>
      <c r="E17" s="52" t="str">
        <f t="shared" si="2"/>
        <v/>
      </c>
      <c r="F17" s="52" t="str">
        <f t="shared" si="2"/>
        <v/>
      </c>
      <c r="G17" s="52" t="str">
        <f t="shared" si="2"/>
        <v/>
      </c>
      <c r="H17" s="52" t="str">
        <f t="shared" si="2"/>
        <v/>
      </c>
      <c r="I17" s="52" t="str">
        <f t="shared" si="2"/>
        <v/>
      </c>
      <c r="J17" s="52" t="str">
        <f t="shared" si="2"/>
        <v/>
      </c>
      <c r="K17" s="52" t="str">
        <f t="shared" si="2"/>
        <v/>
      </c>
      <c r="L17" s="52" t="str">
        <f t="shared" si="2"/>
        <v/>
      </c>
      <c r="M17" s="72" t="str">
        <f>IF(OR(ISBLANK($D17),ISBLANK(M4)),"",$D17+M6)</f>
        <v/>
      </c>
      <c r="N17" s="52" t="str">
        <f t="shared" si="2"/>
        <v/>
      </c>
      <c r="O17" s="50"/>
    </row>
    <row r="18" spans="1:15" ht="15.75" customHeight="1" x14ac:dyDescent="0.3">
      <c r="A18" s="47"/>
      <c r="B18" s="48" t="s">
        <v>64</v>
      </c>
      <c r="C18" s="73"/>
      <c r="D18" s="42"/>
      <c r="E18" s="52" t="str">
        <f t="shared" si="2"/>
        <v/>
      </c>
      <c r="F18" s="52" t="str">
        <f t="shared" si="2"/>
        <v/>
      </c>
      <c r="G18" s="52" t="str">
        <f t="shared" si="2"/>
        <v/>
      </c>
      <c r="H18" s="52" t="str">
        <f t="shared" si="2"/>
        <v/>
      </c>
      <c r="I18" s="52" t="str">
        <f t="shared" si="2"/>
        <v/>
      </c>
      <c r="J18" s="52" t="str">
        <f t="shared" si="2"/>
        <v/>
      </c>
      <c r="K18" s="52" t="str">
        <f t="shared" si="2"/>
        <v/>
      </c>
      <c r="L18" s="52" t="str">
        <f t="shared" si="2"/>
        <v/>
      </c>
      <c r="M18" s="52" t="str">
        <f t="shared" si="2"/>
        <v/>
      </c>
      <c r="N18" s="72" t="str">
        <f>IF(OR(ISBLANK($D18),ISBLANK(N4)),"",$D18+N6)</f>
        <v/>
      </c>
      <c r="O18" s="50"/>
    </row>
    <row r="19" spans="1:15" ht="6" customHeight="1" x14ac:dyDescent="0.2">
      <c r="A19" s="49"/>
      <c r="B19" s="49"/>
      <c r="C19" s="49"/>
      <c r="D19" s="49"/>
      <c r="E19" s="49"/>
      <c r="F19" s="49"/>
      <c r="G19" s="49"/>
      <c r="H19" s="49"/>
      <c r="I19" s="49"/>
      <c r="J19" s="49"/>
      <c r="K19" s="49"/>
      <c r="L19" s="49"/>
      <c r="M19" s="49"/>
      <c r="N19" s="49"/>
      <c r="O19" s="50"/>
    </row>
    <row r="20" spans="1:15" ht="15.75" customHeight="1" x14ac:dyDescent="0.25">
      <c r="A20" s="47"/>
      <c r="B20" s="49"/>
      <c r="C20" s="53" t="s">
        <v>69</v>
      </c>
      <c r="D20" s="74"/>
      <c r="E20" s="76" t="s">
        <v>45</v>
      </c>
      <c r="F20" s="76" t="s">
        <v>46</v>
      </c>
      <c r="G20" s="76" t="s">
        <v>47</v>
      </c>
      <c r="H20" s="76" t="s">
        <v>48</v>
      </c>
      <c r="I20" s="76" t="s">
        <v>49</v>
      </c>
      <c r="J20" s="76" t="s">
        <v>50</v>
      </c>
      <c r="K20" s="76" t="s">
        <v>51</v>
      </c>
      <c r="L20" s="76" t="s">
        <v>52</v>
      </c>
      <c r="M20" s="76" t="s">
        <v>53</v>
      </c>
      <c r="N20" s="76" t="s">
        <v>54</v>
      </c>
      <c r="O20" s="50"/>
    </row>
    <row r="21" spans="1:15" ht="3" customHeight="1" x14ac:dyDescent="0.2">
      <c r="A21" s="47"/>
      <c r="B21" s="49"/>
      <c r="C21" s="53"/>
      <c r="D21" s="53"/>
      <c r="E21" s="53"/>
      <c r="F21" s="53"/>
      <c r="G21" s="53"/>
      <c r="H21" s="53"/>
      <c r="I21" s="53"/>
      <c r="J21" s="53"/>
      <c r="K21" s="53"/>
      <c r="L21" s="53"/>
      <c r="M21" s="53"/>
      <c r="N21" s="53"/>
      <c r="O21" s="50"/>
    </row>
    <row r="22" spans="1:15" ht="18" customHeight="1" thickBot="1" x14ac:dyDescent="0.4">
      <c r="A22" s="47"/>
      <c r="B22" s="49"/>
      <c r="C22" s="161" t="s">
        <v>117</v>
      </c>
      <c r="D22" s="186"/>
      <c r="E22" s="186"/>
      <c r="F22" s="186"/>
      <c r="G22" s="186"/>
      <c r="H22" s="186"/>
      <c r="I22" s="186"/>
      <c r="J22" s="186"/>
      <c r="K22" s="186"/>
      <c r="L22" s="186"/>
      <c r="M22" s="186"/>
      <c r="N22" s="186"/>
      <c r="O22" s="50"/>
    </row>
    <row r="23" spans="1:15" ht="18" customHeight="1" thickTop="1" x14ac:dyDescent="0.2">
      <c r="A23" s="47"/>
      <c r="C23" s="211" t="s">
        <v>82</v>
      </c>
      <c r="D23" s="214" t="str">
        <f>IF(ISBLANK(D22),"",SQRT(E23^2+F23^2+G23^2+H23^2+I23^2+J23^2+K23^2+L23^2+M23^2+N23^2))</f>
        <v/>
      </c>
      <c r="E23" s="214">
        <f>IF(ISBLANK(E22),0,E6/D9)</f>
        <v>0</v>
      </c>
      <c r="F23" s="214">
        <f>IF(ISBLANK(F22),0,F6/D10)</f>
        <v>0</v>
      </c>
      <c r="G23" s="214">
        <f>IF(ISBLANK(G22),0,G6/D11)</f>
        <v>0</v>
      </c>
      <c r="H23" s="214">
        <f>IF(ISBLANK(H22),0,H6/D12)</f>
        <v>0</v>
      </c>
      <c r="I23" s="214">
        <f>IF(ISBLANK(I22),0,I6/D13)</f>
        <v>0</v>
      </c>
      <c r="J23" s="214">
        <f>IF(ISBLANK(J22),0,J6/D14)</f>
        <v>0</v>
      </c>
      <c r="K23" s="214">
        <f>IF(ISBLANK(K22),0,K6/D15)</f>
        <v>0</v>
      </c>
      <c r="L23" s="214">
        <f>IF(ISBLANK(L22),0,L6/D16)</f>
        <v>0</v>
      </c>
      <c r="M23" s="214">
        <f>IF(ISBLANK(M22),0,M6/D17)</f>
        <v>0</v>
      </c>
      <c r="N23" s="214">
        <f>IF(ISBLANK(N22),0,N6/D18)</f>
        <v>0</v>
      </c>
      <c r="O23" s="50"/>
    </row>
    <row r="24" spans="1:15" ht="18" customHeight="1" thickBot="1" x14ac:dyDescent="0.3">
      <c r="A24" s="47"/>
      <c r="B24" s="49"/>
      <c r="C24" s="250" t="s">
        <v>7</v>
      </c>
      <c r="D24" s="299" t="str">
        <f>IF(ISBLANK(D22),"",D23*D22)</f>
        <v/>
      </c>
      <c r="E24" s="58" t="str">
        <f>IF(ISBLANK(D20),"",D20)</f>
        <v/>
      </c>
      <c r="O24" s="50"/>
    </row>
    <row r="25" spans="1:15" ht="14.25" thickTop="1" thickBot="1" x14ac:dyDescent="0.25">
      <c r="A25" s="54"/>
      <c r="B25" s="55"/>
      <c r="C25" s="55"/>
      <c r="D25" s="156"/>
      <c r="E25" s="156"/>
      <c r="F25" s="156"/>
      <c r="G25" s="156"/>
      <c r="H25" s="156"/>
      <c r="I25" s="156"/>
      <c r="J25" s="156"/>
      <c r="K25" s="156"/>
      <c r="L25" s="156"/>
      <c r="M25" s="156"/>
      <c r="N25" s="156"/>
      <c r="O25" s="56"/>
    </row>
    <row r="26" spans="1:15" ht="18" customHeight="1" x14ac:dyDescent="0.2">
      <c r="A26" s="215" t="s">
        <v>68</v>
      </c>
    </row>
    <row r="27" spans="1:15" x14ac:dyDescent="0.2">
      <c r="A27" s="216"/>
      <c r="B27" s="217"/>
      <c r="C27" s="218"/>
      <c r="D27" s="218"/>
      <c r="E27" s="218"/>
      <c r="F27" s="218"/>
      <c r="G27" s="218"/>
      <c r="H27" s="218"/>
      <c r="I27" s="218"/>
      <c r="J27" s="218"/>
      <c r="K27" s="218"/>
      <c r="L27" s="218"/>
      <c r="M27" s="218"/>
      <c r="N27" s="218"/>
      <c r="O27" s="219"/>
    </row>
    <row r="28" spans="1:15" x14ac:dyDescent="0.2">
      <c r="A28" s="220"/>
      <c r="B28" s="221"/>
      <c r="C28" s="221"/>
      <c r="D28" s="221"/>
      <c r="E28" s="221"/>
      <c r="F28" s="221"/>
      <c r="G28" s="221"/>
      <c r="H28" s="221"/>
      <c r="I28" s="221"/>
      <c r="J28" s="221"/>
      <c r="K28" s="221"/>
      <c r="L28" s="221"/>
      <c r="M28" s="221"/>
      <c r="N28" s="221"/>
      <c r="O28" s="222"/>
    </row>
    <row r="29" spans="1:15" x14ac:dyDescent="0.2">
      <c r="A29" s="220"/>
      <c r="B29" s="223"/>
      <c r="C29" s="221"/>
      <c r="D29" s="221"/>
      <c r="E29" s="221"/>
      <c r="F29" s="221"/>
      <c r="G29" s="221"/>
      <c r="H29" s="221"/>
      <c r="I29" s="221"/>
      <c r="J29" s="221"/>
      <c r="K29" s="221"/>
      <c r="L29" s="221"/>
      <c r="M29" s="221"/>
      <c r="N29" s="221"/>
      <c r="O29" s="222"/>
    </row>
    <row r="30" spans="1:15" x14ac:dyDescent="0.2">
      <c r="A30" s="220"/>
      <c r="B30" s="221"/>
      <c r="C30" s="221"/>
      <c r="D30" s="221"/>
      <c r="E30" s="221"/>
      <c r="F30" s="221"/>
      <c r="G30" s="221"/>
      <c r="H30" s="221"/>
      <c r="I30" s="221"/>
      <c r="J30" s="221"/>
      <c r="K30" s="221"/>
      <c r="L30" s="221"/>
      <c r="M30" s="221"/>
      <c r="N30" s="221"/>
      <c r="O30" s="222"/>
    </row>
    <row r="31" spans="1:15" x14ac:dyDescent="0.2">
      <c r="A31" s="220"/>
      <c r="B31" s="221"/>
      <c r="C31" s="221"/>
      <c r="D31" s="221"/>
      <c r="E31" s="221"/>
      <c r="F31" s="221"/>
      <c r="G31" s="221"/>
      <c r="H31" s="221"/>
      <c r="I31" s="221"/>
      <c r="J31" s="221"/>
      <c r="K31" s="221"/>
      <c r="L31" s="221"/>
      <c r="M31" s="221"/>
      <c r="N31" s="221"/>
      <c r="O31" s="222"/>
    </row>
    <row r="32" spans="1:15" x14ac:dyDescent="0.2">
      <c r="A32" s="220"/>
      <c r="B32" s="221"/>
      <c r="C32" s="221"/>
      <c r="D32" s="221"/>
      <c r="E32" s="221"/>
      <c r="F32" s="221"/>
      <c r="G32" s="221"/>
      <c r="H32" s="221"/>
      <c r="I32" s="221"/>
      <c r="J32" s="221"/>
      <c r="K32" s="221"/>
      <c r="L32" s="221"/>
      <c r="M32" s="221"/>
      <c r="N32" s="221"/>
      <c r="O32" s="222"/>
    </row>
    <row r="33" spans="1:15" x14ac:dyDescent="0.2">
      <c r="A33" s="220"/>
      <c r="B33" s="221"/>
      <c r="C33" s="221"/>
      <c r="D33" s="221"/>
      <c r="E33" s="221"/>
      <c r="F33" s="221"/>
      <c r="G33" s="221"/>
      <c r="H33" s="221"/>
      <c r="I33" s="221"/>
      <c r="J33" s="221"/>
      <c r="K33" s="221"/>
      <c r="L33" s="221"/>
      <c r="M33" s="221"/>
      <c r="N33" s="221"/>
      <c r="O33" s="222"/>
    </row>
    <row r="34" spans="1:15" x14ac:dyDescent="0.2">
      <c r="A34" s="220"/>
      <c r="B34" s="221"/>
      <c r="C34" s="221"/>
      <c r="D34" s="221"/>
      <c r="E34" s="221"/>
      <c r="F34" s="221"/>
      <c r="G34" s="221"/>
      <c r="H34" s="221"/>
      <c r="I34" s="221"/>
      <c r="J34" s="221"/>
      <c r="K34" s="221"/>
      <c r="L34" s="221"/>
      <c r="M34" s="221"/>
      <c r="N34" s="221"/>
      <c r="O34" s="222"/>
    </row>
    <row r="35" spans="1:15" x14ac:dyDescent="0.2">
      <c r="A35" s="220"/>
      <c r="B35" s="221"/>
      <c r="C35" s="221"/>
      <c r="D35" s="221"/>
      <c r="E35" s="221"/>
      <c r="F35" s="221"/>
      <c r="G35" s="221"/>
      <c r="H35" s="221"/>
      <c r="I35" s="221"/>
      <c r="J35" s="221"/>
      <c r="K35" s="221"/>
      <c r="L35" s="221"/>
      <c r="M35" s="221"/>
      <c r="N35" s="221"/>
      <c r="O35" s="222"/>
    </row>
    <row r="36" spans="1:15" x14ac:dyDescent="0.2">
      <c r="A36" s="224"/>
      <c r="B36" s="225"/>
      <c r="C36" s="225"/>
      <c r="D36" s="225"/>
      <c r="E36" s="225"/>
      <c r="F36" s="225"/>
      <c r="G36" s="225"/>
      <c r="H36" s="225"/>
      <c r="I36" s="225"/>
      <c r="J36" s="225"/>
      <c r="K36" s="225"/>
      <c r="L36" s="225"/>
      <c r="M36" s="225"/>
      <c r="N36" s="225"/>
      <c r="O36" s="226"/>
    </row>
  </sheetData>
  <sheetProtection sheet="1" selectLockedCells="1"/>
  <phoneticPr fontId="2" type="noConversion"/>
  <dataValidations count="1">
    <dataValidation type="list" allowBlank="1" showInputMessage="1" sqref="E5:N5">
      <formula1>"1 s,95%,2 s,99%,3 s,Rechteck,Dreieck"</formula1>
    </dataValidation>
  </dataValidations>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CD74"/>
  <sheetViews>
    <sheetView zoomScaleNormal="100" workbookViewId="0">
      <selection activeCell="F3" sqref="F3:I4"/>
    </sheetView>
  </sheetViews>
  <sheetFormatPr baseColWidth="10" defaultRowHeight="12.75" x14ac:dyDescent="0.2"/>
  <cols>
    <col min="1" max="1" width="7" style="101" customWidth="1"/>
    <col min="2" max="2" width="16" style="101" customWidth="1"/>
    <col min="3" max="4" width="10.7109375" style="101" customWidth="1"/>
    <col min="5" max="5" width="8.42578125" style="101" customWidth="1"/>
    <col min="6" max="6" width="4.28515625" style="101" customWidth="1"/>
    <col min="7" max="7" width="11.42578125" style="101"/>
    <col min="8" max="8" width="14.5703125" style="101" customWidth="1"/>
    <col min="9" max="9" width="11.42578125" style="101" customWidth="1"/>
    <col min="10" max="10" width="3.5703125" style="101" customWidth="1"/>
    <col min="11" max="82" width="11.42578125" style="114"/>
    <col min="83" max="16384" width="11.42578125" style="101"/>
  </cols>
  <sheetData>
    <row r="1" spans="1:12" s="109" customFormat="1" ht="18.75" customHeight="1" x14ac:dyDescent="0.25">
      <c r="A1" s="331"/>
      <c r="B1" s="332"/>
      <c r="C1" s="333"/>
      <c r="D1" s="103" t="s">
        <v>133</v>
      </c>
      <c r="E1" s="104"/>
      <c r="F1" s="105"/>
      <c r="G1" s="106"/>
      <c r="H1" s="106"/>
      <c r="I1" s="107"/>
      <c r="J1" s="108"/>
    </row>
    <row r="2" spans="1:12" s="109" customFormat="1" ht="15.75" customHeight="1" x14ac:dyDescent="0.2">
      <c r="A2" s="334"/>
      <c r="B2" s="335"/>
      <c r="C2" s="336"/>
      <c r="D2" s="110" t="s">
        <v>32</v>
      </c>
      <c r="E2" s="249" t="s">
        <v>141</v>
      </c>
      <c r="F2" s="249"/>
      <c r="G2" s="111"/>
      <c r="H2" s="111"/>
      <c r="I2" s="112"/>
      <c r="J2" s="108"/>
    </row>
    <row r="3" spans="1:12" s="109" customFormat="1" ht="15.75" customHeight="1" x14ac:dyDescent="0.2">
      <c r="A3" s="334"/>
      <c r="B3" s="335"/>
      <c r="C3" s="336"/>
      <c r="D3" s="344" t="s">
        <v>65</v>
      </c>
      <c r="E3" s="345"/>
      <c r="F3" s="340"/>
      <c r="G3" s="340"/>
      <c r="H3" s="340"/>
      <c r="I3" s="341"/>
      <c r="J3" s="108"/>
      <c r="K3" s="174" t="s">
        <v>127</v>
      </c>
    </row>
    <row r="4" spans="1:12" s="109" customFormat="1" ht="14.25" customHeight="1" thickBot="1" x14ac:dyDescent="0.25">
      <c r="A4" s="337"/>
      <c r="B4" s="338"/>
      <c r="C4" s="339"/>
      <c r="D4" s="346"/>
      <c r="E4" s="347"/>
      <c r="F4" s="342"/>
      <c r="G4" s="342"/>
      <c r="H4" s="342"/>
      <c r="I4" s="343"/>
      <c r="J4" s="108"/>
    </row>
    <row r="5" spans="1:12" x14ac:dyDescent="0.2">
      <c r="A5" s="38" t="s">
        <v>123</v>
      </c>
      <c r="B5" s="113"/>
      <c r="C5" s="113"/>
      <c r="J5" s="108"/>
    </row>
    <row r="6" spans="1:12" x14ac:dyDescent="0.2">
      <c r="A6" s="115" t="s">
        <v>31</v>
      </c>
      <c r="B6" s="113"/>
      <c r="C6" s="113"/>
      <c r="D6" s="113"/>
      <c r="E6" s="113"/>
      <c r="F6" s="113"/>
      <c r="G6" s="113"/>
      <c r="H6" s="113"/>
      <c r="I6" s="116"/>
      <c r="J6" s="108"/>
    </row>
    <row r="7" spans="1:12" ht="18.75" customHeight="1" x14ac:dyDescent="0.2">
      <c r="A7" s="117"/>
      <c r="B7" s="118" t="s">
        <v>0</v>
      </c>
      <c r="C7" s="119"/>
      <c r="D7" s="119"/>
      <c r="E7" s="119"/>
      <c r="F7" s="119"/>
      <c r="G7" s="119"/>
      <c r="H7" s="119"/>
      <c r="I7" s="120"/>
      <c r="J7" s="108"/>
    </row>
    <row r="8" spans="1:12" x14ac:dyDescent="0.2">
      <c r="A8" s="121"/>
      <c r="B8" s="122" t="s">
        <v>8</v>
      </c>
      <c r="C8" s="109" t="s">
        <v>1</v>
      </c>
      <c r="D8" s="109"/>
      <c r="E8" s="109"/>
      <c r="F8" s="109"/>
      <c r="G8" s="109"/>
      <c r="H8" s="109"/>
      <c r="I8" s="123"/>
      <c r="J8" s="108"/>
    </row>
    <row r="9" spans="1:12" ht="15.75" x14ac:dyDescent="0.3">
      <c r="A9" s="121"/>
      <c r="B9" s="122" t="s">
        <v>9</v>
      </c>
      <c r="C9" s="124" t="s">
        <v>6</v>
      </c>
      <c r="D9" s="109"/>
      <c r="E9" s="109"/>
      <c r="F9" s="109"/>
      <c r="G9" s="109"/>
      <c r="H9" s="109"/>
      <c r="I9" s="123"/>
      <c r="J9" s="108"/>
    </row>
    <row r="10" spans="1:12" ht="15.75" x14ac:dyDescent="0.3">
      <c r="A10" s="121"/>
      <c r="B10" s="122" t="s">
        <v>10</v>
      </c>
      <c r="C10" s="109" t="s">
        <v>11</v>
      </c>
      <c r="D10" s="109"/>
      <c r="E10" s="109"/>
      <c r="F10" s="109"/>
      <c r="G10" s="109"/>
      <c r="H10" s="109"/>
      <c r="I10" s="123"/>
      <c r="J10" s="108"/>
    </row>
    <row r="11" spans="1:12" x14ac:dyDescent="0.2">
      <c r="A11" s="121"/>
      <c r="B11" s="122" t="s">
        <v>7</v>
      </c>
      <c r="C11" s="109" t="s">
        <v>2</v>
      </c>
      <c r="D11" s="109"/>
      <c r="E11" s="109"/>
      <c r="F11" s="109"/>
      <c r="G11" s="109"/>
      <c r="H11" s="109"/>
      <c r="I11" s="123"/>
      <c r="J11" s="108"/>
    </row>
    <row r="12" spans="1:12" ht="8.25" customHeight="1" x14ac:dyDescent="0.2">
      <c r="A12" s="125"/>
      <c r="B12" s="126"/>
      <c r="C12" s="127"/>
      <c r="D12" s="127"/>
      <c r="E12" s="127"/>
      <c r="F12" s="127"/>
      <c r="G12" s="127"/>
      <c r="H12" s="127"/>
      <c r="I12" s="128"/>
      <c r="J12" s="108"/>
    </row>
    <row r="13" spans="1:12" ht="19.5" customHeight="1" x14ac:dyDescent="0.2">
      <c r="A13" s="129" t="s">
        <v>13</v>
      </c>
      <c r="B13" s="119"/>
      <c r="C13" s="119"/>
      <c r="D13" s="119"/>
      <c r="E13" s="119"/>
      <c r="F13" s="119"/>
      <c r="G13" s="119"/>
      <c r="H13" s="119"/>
      <c r="I13" s="120"/>
      <c r="J13" s="108"/>
      <c r="L13" s="174"/>
    </row>
    <row r="14" spans="1:12" x14ac:dyDescent="0.2">
      <c r="A14" s="212"/>
      <c r="B14" s="60"/>
      <c r="C14" s="60"/>
      <c r="D14" s="60"/>
      <c r="E14" s="60"/>
      <c r="F14" s="60"/>
      <c r="G14" s="60"/>
      <c r="H14" s="60"/>
      <c r="I14" s="61"/>
      <c r="J14" s="108"/>
      <c r="K14" s="174" t="s">
        <v>126</v>
      </c>
    </row>
    <row r="15" spans="1:12" ht="13.5" customHeight="1" x14ac:dyDescent="0.2">
      <c r="A15" s="213"/>
      <c r="B15" s="62"/>
      <c r="C15" s="62"/>
      <c r="D15" s="62"/>
      <c r="E15" s="62"/>
      <c r="F15" s="62"/>
      <c r="G15" s="62"/>
      <c r="H15" s="62"/>
      <c r="I15" s="63"/>
      <c r="J15" s="108"/>
    </row>
    <row r="16" spans="1:12" ht="12.75" customHeight="1" x14ac:dyDescent="0.2">
      <c r="A16" s="130"/>
      <c r="B16" s="114"/>
      <c r="C16" s="114"/>
      <c r="D16" s="114"/>
      <c r="E16" s="114"/>
      <c r="F16" s="114"/>
      <c r="G16" s="114"/>
      <c r="H16" s="114"/>
      <c r="I16" s="114"/>
      <c r="J16" s="131"/>
    </row>
    <row r="17" spans="1:12" x14ac:dyDescent="0.2">
      <c r="A17" s="130"/>
      <c r="B17" s="132" t="s">
        <v>26</v>
      </c>
      <c r="C17" s="133"/>
      <c r="D17" s="114"/>
      <c r="E17" s="114"/>
      <c r="F17" s="114"/>
      <c r="G17" s="114"/>
      <c r="H17" s="114"/>
      <c r="I17" s="114"/>
      <c r="J17" s="108"/>
    </row>
    <row r="18" spans="1:12" ht="15" customHeight="1" thickBot="1" x14ac:dyDescent="0.25">
      <c r="A18" s="134" t="s">
        <v>14</v>
      </c>
      <c r="B18" s="176" t="str">
        <f>IF(ISBLANK('Berechnung xi'!D22),"",FIXED('Berechnung xi'!D22,4-1-INT(LOG(ABS('Berechnung xi'!D22))),TRUE))</f>
        <v/>
      </c>
      <c r="C18" s="102" t="s">
        <v>88</v>
      </c>
      <c r="D18" s="135"/>
      <c r="E18" s="114"/>
      <c r="F18" s="114"/>
      <c r="G18" s="114"/>
      <c r="H18" s="114"/>
      <c r="I18" s="114"/>
      <c r="J18" s="108"/>
      <c r="K18" s="317"/>
      <c r="L18" s="174"/>
    </row>
    <row r="19" spans="1:12" ht="12.75" customHeight="1" x14ac:dyDescent="0.2">
      <c r="A19" s="134"/>
      <c r="B19" s="178"/>
      <c r="C19" s="179"/>
      <c r="D19" s="135"/>
      <c r="E19" s="114"/>
      <c r="F19" s="114"/>
      <c r="G19" s="114"/>
      <c r="H19" s="114"/>
      <c r="I19" s="114"/>
      <c r="J19" s="108"/>
      <c r="L19" s="174"/>
    </row>
    <row r="20" spans="1:12" ht="12.75" customHeight="1" x14ac:dyDescent="0.25">
      <c r="A20" s="136"/>
      <c r="B20" s="185"/>
      <c r="C20" s="181" t="s">
        <v>99</v>
      </c>
      <c r="D20" s="133" t="s">
        <v>34</v>
      </c>
      <c r="E20" s="137" t="s">
        <v>29</v>
      </c>
      <c r="F20" s="138" t="s">
        <v>27</v>
      </c>
      <c r="G20" s="114"/>
      <c r="H20" s="114"/>
      <c r="I20" s="114"/>
      <c r="J20" s="108"/>
    </row>
    <row r="21" spans="1:12" ht="12" customHeight="1" x14ac:dyDescent="0.2">
      <c r="A21" s="136"/>
      <c r="B21" s="139" t="s">
        <v>67</v>
      </c>
      <c r="C21" s="182" t="s">
        <v>100</v>
      </c>
      <c r="D21" s="141" t="str">
        <f>IF(C18="","",C18)</f>
        <v>mol/l</v>
      </c>
      <c r="E21" s="142"/>
      <c r="F21" s="143" t="s">
        <v>28</v>
      </c>
      <c r="G21" s="114"/>
      <c r="H21" s="114"/>
      <c r="I21" s="114"/>
      <c r="J21" s="108"/>
    </row>
    <row r="22" spans="1:12" ht="18" customHeight="1" x14ac:dyDescent="0.2">
      <c r="A22" s="134" t="s">
        <v>15</v>
      </c>
      <c r="B22" s="66" t="str">
        <f>IF(ISBLANK('Berechnung xi'!C9),"",'Berechnung xi'!C9)</f>
        <v/>
      </c>
      <c r="C22" s="183" t="str">
        <f>IF(ISBLANK('Berechnung xi'!E6),"",'Berechnung xi'!E6)</f>
        <v/>
      </c>
      <c r="D22" s="180" t="str">
        <f>IF(ISBLANK('Berechnung xi'!D9),"",IF(ISERROR(FIXED(G22,4-1-INT(LOG(ABS(G22))))),"?",FIXED(G22,4-1-INT(LOG(ABS(G22))),TRUE)))</f>
        <v/>
      </c>
      <c r="E22" s="175" t="str">
        <f t="shared" ref="E22:E28" si="0">IF(OR(B$18="",D22="?"),"",H22)</f>
        <v/>
      </c>
      <c r="F22" s="144" t="str">
        <f t="shared" ref="F22:F28" si="1">IF(OR(B$18="",D22="?"),"",1*H22/C$33*100)</f>
        <v/>
      </c>
      <c r="G22" s="58" t="str">
        <f>IF(ISBLANK('Berechnung xi'!D9),"",'Berechnung xi'!E22)</f>
        <v/>
      </c>
      <c r="H22" s="145" t="e">
        <f>IF(D22="?","",ABS(G22-'Berechnung xi'!D$22))</f>
        <v>#VALUE!</v>
      </c>
      <c r="I22" s="114"/>
      <c r="J22" s="108"/>
    </row>
    <row r="23" spans="1:12" ht="18" customHeight="1" x14ac:dyDescent="0.2">
      <c r="A23" s="134" t="s">
        <v>16</v>
      </c>
      <c r="B23" s="67" t="str">
        <f>IF(ISBLANK('Berechnung xi'!C10),"",'Berechnung xi'!C10)</f>
        <v/>
      </c>
      <c r="C23" s="183" t="str">
        <f>IF(ISBLANK('Berechnung xi'!F6),"",'Berechnung xi'!F6)</f>
        <v/>
      </c>
      <c r="D23" s="180" t="str">
        <f>IF(ISBLANK('Berechnung xi'!D10),"",IF(ISERROR(FIXED(G23,4-1-INT(LOG(ABS(G23))))),"?",FIXED(G23,4-1-INT(LOG(ABS(G23))),TRUE)))</f>
        <v/>
      </c>
      <c r="E23" s="175" t="str">
        <f t="shared" si="0"/>
        <v/>
      </c>
      <c r="F23" s="144" t="str">
        <f t="shared" si="1"/>
        <v/>
      </c>
      <c r="G23" s="58" t="str">
        <f>IF(ISBLANK('Berechnung xi'!D10),"",'Berechnung xi'!F22)</f>
        <v/>
      </c>
      <c r="H23" s="145" t="e">
        <f>IF(D23="?","",ABS(G23-'Berechnung xi'!D$22))</f>
        <v>#VALUE!</v>
      </c>
      <c r="I23" s="114"/>
      <c r="J23" s="108"/>
    </row>
    <row r="24" spans="1:12" ht="18" customHeight="1" x14ac:dyDescent="0.2">
      <c r="A24" s="134" t="s">
        <v>17</v>
      </c>
      <c r="B24" s="67" t="str">
        <f>IF(ISBLANK('Berechnung xi'!C11),"",'Berechnung xi'!C11)</f>
        <v/>
      </c>
      <c r="C24" s="183" t="str">
        <f>IF(ISBLANK('Berechnung xi'!G6),"",'Berechnung xi'!G6)</f>
        <v/>
      </c>
      <c r="D24" s="180" t="str">
        <f>IF(ISBLANK('Berechnung xi'!D11),"",IF(ISERROR(FIXED(G24,4-1-INT(LOG(ABS(G24))))),"?",FIXED(G24,4-1-INT(LOG(ABS(G24))),TRUE)))</f>
        <v/>
      </c>
      <c r="E24" s="175" t="str">
        <f t="shared" si="0"/>
        <v/>
      </c>
      <c r="F24" s="144" t="str">
        <f t="shared" si="1"/>
        <v/>
      </c>
      <c r="G24" s="58" t="str">
        <f>IF(ISBLANK('Berechnung xi'!D11),"",'Berechnung xi'!G22)</f>
        <v/>
      </c>
      <c r="H24" s="145" t="e">
        <f>IF(D24="?","",ABS(G24-'Berechnung xi'!D$22))</f>
        <v>#VALUE!</v>
      </c>
      <c r="I24" s="114"/>
      <c r="J24" s="108"/>
    </row>
    <row r="25" spans="1:12" ht="18" customHeight="1" x14ac:dyDescent="0.2">
      <c r="A25" s="134" t="s">
        <v>18</v>
      </c>
      <c r="B25" s="67" t="str">
        <f>IF(ISBLANK('Berechnung xi'!C12),"",'Berechnung xi'!C12)</f>
        <v/>
      </c>
      <c r="C25" s="183" t="str">
        <f>IF(ISBLANK('Berechnung xi'!H6),"",'Berechnung xi'!H6)</f>
        <v/>
      </c>
      <c r="D25" s="180" t="str">
        <f>IF(ISBLANK('Berechnung xi'!D12),"",IF(ISERROR(FIXED(G25,4-1-INT(LOG(ABS(G25))))),"?",FIXED(G25,4-1-INT(LOG(ABS(G25))),TRUE)))</f>
        <v/>
      </c>
      <c r="E25" s="175" t="str">
        <f t="shared" si="0"/>
        <v/>
      </c>
      <c r="F25" s="144" t="str">
        <f t="shared" si="1"/>
        <v/>
      </c>
      <c r="G25" s="58" t="str">
        <f>IF(ISBLANK('Berechnung xi'!D12),"",'Berechnung xi'!H22)</f>
        <v/>
      </c>
      <c r="H25" s="145" t="e">
        <f>IF(D25="?","",ABS(G25-'Berechnung xi'!D$22))</f>
        <v>#VALUE!</v>
      </c>
      <c r="I25" s="114"/>
      <c r="J25" s="108"/>
    </row>
    <row r="26" spans="1:12" ht="18" customHeight="1" x14ac:dyDescent="0.2">
      <c r="A26" s="134" t="s">
        <v>19</v>
      </c>
      <c r="B26" s="67" t="str">
        <f>IF(ISBLANK('Berechnung xi'!C13),"",'Berechnung xi'!C13)</f>
        <v/>
      </c>
      <c r="C26" s="183" t="str">
        <f>IF(ISBLANK('Berechnung xi'!I6),"",'Berechnung xi'!I6)</f>
        <v/>
      </c>
      <c r="D26" s="180" t="str">
        <f>IF(ISBLANK('Berechnung xi'!D13),"",IF(ISERROR(FIXED(G26,4-1-INT(LOG(ABS(G26))))),"?",FIXED(G26,4-1-INT(LOG(ABS(G26))),TRUE)))</f>
        <v/>
      </c>
      <c r="E26" s="175" t="str">
        <f t="shared" si="0"/>
        <v/>
      </c>
      <c r="F26" s="144" t="str">
        <f t="shared" si="1"/>
        <v/>
      </c>
      <c r="G26" s="58" t="str">
        <f>IF(ISBLANK('Berechnung xi'!D13),"",'Berechnung xi'!I22)</f>
        <v/>
      </c>
      <c r="H26" s="145" t="e">
        <f>IF(D26="?","",ABS(G26-'Berechnung xi'!D$22))</f>
        <v>#VALUE!</v>
      </c>
      <c r="I26" s="114"/>
      <c r="J26" s="108"/>
    </row>
    <row r="27" spans="1:12" ht="18" customHeight="1" x14ac:dyDescent="0.2">
      <c r="A27" s="134" t="s">
        <v>20</v>
      </c>
      <c r="B27" s="67" t="str">
        <f>IF(ISBLANK('Berechnung xi'!C14),"",'Berechnung xi'!C14)</f>
        <v/>
      </c>
      <c r="C27" s="183" t="str">
        <f>IF(ISBLANK('Berechnung xi'!J6),"",'Berechnung xi'!J6)</f>
        <v/>
      </c>
      <c r="D27" s="180" t="str">
        <f>IF(ISBLANK('Berechnung xi'!D14),"",IF(ISERROR(FIXED(G27,4-1-INT(LOG(ABS(G27))))),"?",FIXED(G27,4-1-INT(LOG(ABS(G27))),TRUE)))</f>
        <v/>
      </c>
      <c r="E27" s="175" t="str">
        <f t="shared" si="0"/>
        <v/>
      </c>
      <c r="F27" s="144" t="str">
        <f t="shared" si="1"/>
        <v/>
      </c>
      <c r="G27" s="58" t="str">
        <f>IF(ISBLANK('Berechnung xi'!D14),"",'Berechnung xi'!J22)</f>
        <v/>
      </c>
      <c r="H27" s="145" t="e">
        <f>IF(D27="?","",ABS(G27-'Berechnung xi'!D$22))</f>
        <v>#VALUE!</v>
      </c>
      <c r="I27" s="114"/>
      <c r="J27" s="108"/>
    </row>
    <row r="28" spans="1:12" ht="18" customHeight="1" x14ac:dyDescent="0.2">
      <c r="A28" s="134" t="s">
        <v>21</v>
      </c>
      <c r="B28" s="67" t="str">
        <f>IF(ISBLANK('Berechnung xi'!C15),"",'Berechnung xi'!C15)</f>
        <v/>
      </c>
      <c r="C28" s="183" t="str">
        <f>IF(ISBLANK('Berechnung xi'!K6),"",'Berechnung xi'!K6)</f>
        <v/>
      </c>
      <c r="D28" s="180" t="str">
        <f>IF(ISBLANK('Berechnung xi'!D15),"",IF(ISERROR(FIXED(G28,4-1-INT(LOG(ABS(G28))))),"?",FIXED(G28,4-1-INT(LOG(ABS(G28))),TRUE)))</f>
        <v/>
      </c>
      <c r="E28" s="175" t="str">
        <f t="shared" si="0"/>
        <v/>
      </c>
      <c r="F28" s="144" t="str">
        <f t="shared" si="1"/>
        <v/>
      </c>
      <c r="G28" s="58" t="str">
        <f>IF(ISBLANK('Berechnung xi'!D15),"",'Berechnung xi'!K22)</f>
        <v/>
      </c>
      <c r="H28" s="145" t="e">
        <f>IF(D28="?","",ABS(G28-'Berechnung xi'!D$22))</f>
        <v>#VALUE!</v>
      </c>
      <c r="I28" s="114"/>
      <c r="J28" s="108"/>
      <c r="L28" s="300"/>
    </row>
    <row r="29" spans="1:12" ht="18" customHeight="1" x14ac:dyDescent="0.2">
      <c r="A29" s="134" t="s">
        <v>22</v>
      </c>
      <c r="B29" s="67" t="str">
        <f>IF(ISBLANK('Berechnung xi'!C16),"",'Berechnung xi'!C16)</f>
        <v/>
      </c>
      <c r="C29" s="183" t="str">
        <f>IF(ISBLANK('Berechnung xi'!L6),"",'Berechnung xi'!L6)</f>
        <v/>
      </c>
      <c r="D29" s="180" t="str">
        <f>IF(ISBLANK('Berechnung xi'!D16),"",IF(ISERROR(FIXED(G29,4-1-INT(LOG(ABS(G29))))),"?",FIXED(G29,4-1-INT(LOG(ABS(G29))),TRUE)))</f>
        <v/>
      </c>
      <c r="E29" s="175" t="str">
        <f>IF(OR(B$18="",D29="?"),"",H29)</f>
        <v/>
      </c>
      <c r="F29" s="144" t="str">
        <f>IF(OR(B$18="",D29="?"),"",1*H29/C$33*100)</f>
        <v/>
      </c>
      <c r="G29" s="58" t="str">
        <f>IF(ISBLANK('Berechnung xi'!D16),"",'Berechnung xi'!L22)</f>
        <v/>
      </c>
      <c r="H29" s="145" t="e">
        <f>IF(D29="?","",ABS(G29-'Berechnung xi'!D$22))</f>
        <v>#VALUE!</v>
      </c>
      <c r="I29" s="114"/>
      <c r="J29" s="108"/>
    </row>
    <row r="30" spans="1:12" ht="18" customHeight="1" x14ac:dyDescent="0.2">
      <c r="A30" s="134" t="s">
        <v>23</v>
      </c>
      <c r="B30" s="67" t="str">
        <f>IF(ISBLANK('Berechnung xi'!C17),"",'Berechnung xi'!C17)</f>
        <v/>
      </c>
      <c r="C30" s="183" t="str">
        <f>IF(ISBLANK('Berechnung xi'!M6),"",'Berechnung xi'!M6)</f>
        <v/>
      </c>
      <c r="D30" s="180" t="str">
        <f>IF(ISBLANK('Berechnung xi'!D17),"",IF(ISERROR(FIXED(G30,4-1-INT(LOG(ABS(G30))))),"?",FIXED(G30,4-1-INT(LOG(ABS(G30))),TRUE)))</f>
        <v/>
      </c>
      <c r="E30" s="175" t="str">
        <f t="shared" ref="E30:E31" si="2">IF(OR(B$18="",D30="?"),"",H30)</f>
        <v/>
      </c>
      <c r="F30" s="144" t="str">
        <f t="shared" ref="F30:F31" si="3">IF(OR(B$18="",D30="?"),"",1*H30/C$33*100)</f>
        <v/>
      </c>
      <c r="G30" s="58" t="str">
        <f>IF(ISBLANK('Berechnung xi'!D17),"",'Berechnung xi'!M22)</f>
        <v/>
      </c>
      <c r="H30" s="145" t="e">
        <f>IF(D30="?","",ABS(G30-'Berechnung xi'!D$22))</f>
        <v>#VALUE!</v>
      </c>
      <c r="I30" s="114"/>
      <c r="J30" s="108"/>
    </row>
    <row r="31" spans="1:12" ht="18" customHeight="1" x14ac:dyDescent="0.2">
      <c r="A31" s="134" t="s">
        <v>24</v>
      </c>
      <c r="B31" s="68" t="str">
        <f>IF(ISBLANK('Berechnung xi'!C18),"",'Berechnung xi'!C18)</f>
        <v/>
      </c>
      <c r="C31" s="184" t="str">
        <f>IF(ISBLANK('Berechnung xi'!N6),"",'Berechnung xi'!N6)</f>
        <v/>
      </c>
      <c r="D31" s="180" t="str">
        <f>IF(ISBLANK('Berechnung xi'!D18),"",IF(ISERROR(FIXED(G31,4-1-INT(LOG(ABS(G31))))),"?",FIXED(G31,4-1-INT(LOG(ABS(G31))),TRUE)))</f>
        <v/>
      </c>
      <c r="E31" s="175" t="str">
        <f t="shared" si="2"/>
        <v/>
      </c>
      <c r="F31" s="144" t="str">
        <f t="shared" si="3"/>
        <v/>
      </c>
      <c r="G31" s="58" t="str">
        <f>IF(ISBLANK('Berechnung xi'!D18),"",'Berechnung xi'!N22)</f>
        <v/>
      </c>
      <c r="H31" s="145" t="e">
        <f>IF(D31="?","",ABS(G31-'Berechnung xi'!D$22))</f>
        <v>#VALUE!</v>
      </c>
      <c r="I31" s="114"/>
      <c r="J31" s="108"/>
    </row>
    <row r="32" spans="1:12" ht="9" customHeight="1" x14ac:dyDescent="0.2">
      <c r="A32" s="114"/>
      <c r="B32" s="114"/>
      <c r="C32" s="114"/>
      <c r="D32" s="114"/>
      <c r="E32" s="114"/>
      <c r="F32" s="114"/>
      <c r="G32" s="114"/>
      <c r="H32" s="114"/>
      <c r="I32" s="114"/>
      <c r="J32" s="108"/>
    </row>
    <row r="33" spans="1:11" x14ac:dyDescent="0.2">
      <c r="A33" s="114"/>
      <c r="B33" s="146" t="s">
        <v>3</v>
      </c>
      <c r="C33" s="147" t="str">
        <f>IF(B18="","",FIXED('Berechnung xi'!D24,3-1-INT(LOG(ABS('Berechnung xi'!D24))),TRUE))</f>
        <v/>
      </c>
      <c r="D33" s="148" t="str">
        <f>IF(ISBLANK(C18),"",C18)</f>
        <v>mol/l</v>
      </c>
      <c r="E33" s="174"/>
      <c r="F33" s="114"/>
      <c r="G33" s="114"/>
      <c r="H33" s="114"/>
      <c r="I33" s="114"/>
      <c r="J33" s="108"/>
    </row>
    <row r="34" spans="1:11" x14ac:dyDescent="0.2">
      <c r="A34" s="114"/>
      <c r="B34" s="146" t="s">
        <v>4</v>
      </c>
      <c r="C34" s="147" t="str">
        <f>IF(B18="","",FIXED('Berechnung xi'!D24/'Berechnung xi'!D22*100,2))</f>
        <v/>
      </c>
      <c r="D34" s="149" t="str">
        <f>IF(ISBLANK(B18),"","%")</f>
        <v>%</v>
      </c>
      <c r="E34" s="114"/>
      <c r="F34" s="114"/>
      <c r="G34" s="114"/>
      <c r="H34" s="114"/>
      <c r="I34" s="114"/>
      <c r="J34" s="108"/>
    </row>
    <row r="35" spans="1:11" ht="9" customHeight="1" x14ac:dyDescent="0.2">
      <c r="A35" s="114"/>
      <c r="B35" s="114"/>
      <c r="C35" s="114"/>
      <c r="D35" s="114"/>
      <c r="E35" s="114"/>
      <c r="F35" s="114"/>
      <c r="G35" s="114"/>
      <c r="H35" s="114"/>
      <c r="I35" s="114"/>
      <c r="J35" s="108"/>
    </row>
    <row r="36" spans="1:11" x14ac:dyDescent="0.2">
      <c r="A36" s="114"/>
      <c r="B36" s="145" t="s">
        <v>12</v>
      </c>
      <c r="C36" s="1">
        <v>2</v>
      </c>
      <c r="D36" s="114"/>
      <c r="E36" s="114"/>
      <c r="F36" s="114"/>
      <c r="G36" s="114"/>
      <c r="H36" s="114"/>
      <c r="I36" s="114"/>
      <c r="J36" s="108"/>
      <c r="K36" s="174" t="s">
        <v>134</v>
      </c>
    </row>
    <row r="37" spans="1:11" ht="27" customHeight="1" x14ac:dyDescent="0.25">
      <c r="A37" s="114"/>
      <c r="B37" s="150" t="s">
        <v>5</v>
      </c>
      <c r="C37" s="151" t="str">
        <f>IF(OR(B18="",ISBLANK(C36)),"",FIXED('Berechnung xi'!D24*C36,2-1-INT(LOG(ABS('Berechnung xi'!D24*C36))),TRUE)&amp;" "&amp;C18)</f>
        <v/>
      </c>
      <c r="D37" s="152"/>
      <c r="E37" s="328" t="str">
        <f>IF(C37="",".","(entspr. "&amp;FIXED('Berechnung xi'!D24*C36/'Berechnung xi'!D22*100,1)&amp;"%)")</f>
        <v>.</v>
      </c>
      <c r="F37" s="328"/>
      <c r="G37" s="328"/>
      <c r="H37" s="114"/>
      <c r="I37" s="114"/>
      <c r="J37" s="108"/>
    </row>
    <row r="38" spans="1:11" x14ac:dyDescent="0.2">
      <c r="A38" s="114"/>
      <c r="B38" s="114"/>
      <c r="C38" s="114"/>
      <c r="D38" s="114"/>
      <c r="E38" s="114"/>
      <c r="F38" s="114"/>
      <c r="G38" s="114"/>
      <c r="H38" s="114"/>
      <c r="I38" s="114"/>
      <c r="J38" s="108"/>
    </row>
    <row r="39" spans="1:11" x14ac:dyDescent="0.2">
      <c r="A39" s="153" t="s">
        <v>25</v>
      </c>
      <c r="B39" s="114"/>
      <c r="C39" s="114"/>
      <c r="D39" s="114"/>
      <c r="E39" s="114"/>
      <c r="F39" s="114"/>
      <c r="G39" s="114"/>
      <c r="H39" s="114"/>
      <c r="I39" s="114"/>
      <c r="J39" s="108"/>
    </row>
    <row r="40" spans="1:11" x14ac:dyDescent="0.2">
      <c r="A40" s="330"/>
      <c r="B40" s="330"/>
      <c r="C40" s="330"/>
      <c r="D40" s="330"/>
      <c r="E40" s="330"/>
      <c r="F40" s="330"/>
      <c r="G40" s="330"/>
      <c r="H40" s="330"/>
      <c r="I40" s="330"/>
      <c r="J40" s="108"/>
    </row>
    <row r="41" spans="1:11" x14ac:dyDescent="0.2">
      <c r="A41" s="329"/>
      <c r="B41" s="329"/>
      <c r="C41" s="329"/>
      <c r="D41" s="329"/>
      <c r="E41" s="329"/>
      <c r="F41" s="329"/>
      <c r="G41" s="329"/>
      <c r="H41" s="329"/>
      <c r="I41" s="329"/>
      <c r="J41" s="108"/>
    </row>
    <row r="42" spans="1:11" x14ac:dyDescent="0.2">
      <c r="A42" s="329"/>
      <c r="B42" s="329"/>
      <c r="C42" s="329"/>
      <c r="D42" s="329"/>
      <c r="E42" s="329"/>
      <c r="F42" s="329"/>
      <c r="G42" s="329"/>
      <c r="H42" s="329"/>
      <c r="I42" s="329"/>
      <c r="J42" s="108"/>
    </row>
    <row r="43" spans="1:11" x14ac:dyDescent="0.2">
      <c r="A43" s="329"/>
      <c r="B43" s="329"/>
      <c r="C43" s="329"/>
      <c r="D43" s="329"/>
      <c r="E43" s="329"/>
      <c r="F43" s="329"/>
      <c r="G43" s="329"/>
      <c r="H43" s="329"/>
      <c r="I43" s="329"/>
      <c r="J43" s="108"/>
    </row>
    <row r="44" spans="1:11" x14ac:dyDescent="0.2">
      <c r="A44" s="329"/>
      <c r="B44" s="329"/>
      <c r="C44" s="329"/>
      <c r="D44" s="329"/>
      <c r="E44" s="329"/>
      <c r="F44" s="329"/>
      <c r="G44" s="329"/>
      <c r="H44" s="329"/>
      <c r="I44" s="329"/>
      <c r="J44" s="108"/>
    </row>
    <row r="45" spans="1:11" x14ac:dyDescent="0.2">
      <c r="A45" s="329"/>
      <c r="B45" s="329"/>
      <c r="C45" s="329"/>
      <c r="D45" s="329"/>
      <c r="E45" s="329"/>
      <c r="F45" s="329"/>
      <c r="G45" s="329"/>
      <c r="H45" s="329"/>
      <c r="I45" s="329"/>
      <c r="J45" s="108"/>
    </row>
    <row r="46" spans="1:11" x14ac:dyDescent="0.2">
      <c r="A46" s="329"/>
      <c r="B46" s="329"/>
      <c r="C46" s="329"/>
      <c r="D46" s="329"/>
      <c r="E46" s="329"/>
      <c r="F46" s="329"/>
      <c r="G46" s="329"/>
      <c r="H46" s="329"/>
      <c r="I46" s="329"/>
      <c r="J46" s="108"/>
    </row>
    <row r="47" spans="1:11" x14ac:dyDescent="0.2">
      <c r="A47" s="329"/>
      <c r="B47" s="329"/>
      <c r="C47" s="329"/>
      <c r="D47" s="329"/>
      <c r="E47" s="329"/>
      <c r="F47" s="329"/>
      <c r="G47" s="329"/>
      <c r="H47" s="329"/>
      <c r="I47" s="329"/>
      <c r="J47" s="108"/>
    </row>
    <row r="48" spans="1:11" x14ac:dyDescent="0.2">
      <c r="A48" s="329"/>
      <c r="B48" s="329"/>
      <c r="C48" s="329"/>
      <c r="D48" s="329"/>
      <c r="E48" s="329"/>
      <c r="F48" s="329"/>
      <c r="G48" s="329"/>
      <c r="H48" s="329"/>
      <c r="I48" s="329"/>
      <c r="J48" s="108"/>
    </row>
    <row r="49" spans="1:10" x14ac:dyDescent="0.2">
      <c r="A49" s="329"/>
      <c r="B49" s="329"/>
      <c r="C49" s="329"/>
      <c r="D49" s="329"/>
      <c r="E49" s="329"/>
      <c r="F49" s="329"/>
      <c r="G49" s="329"/>
      <c r="H49" s="329"/>
      <c r="I49" s="329"/>
      <c r="J49" s="108"/>
    </row>
    <row r="50" spans="1:10" x14ac:dyDescent="0.2">
      <c r="A50" s="329"/>
      <c r="B50" s="329"/>
      <c r="C50" s="329"/>
      <c r="D50" s="329"/>
      <c r="E50" s="329"/>
      <c r="F50" s="329"/>
      <c r="G50" s="329"/>
      <c r="H50" s="329"/>
      <c r="I50" s="329"/>
      <c r="J50" s="108"/>
    </row>
    <row r="51" spans="1:10" x14ac:dyDescent="0.2">
      <c r="A51" s="329"/>
      <c r="B51" s="329"/>
      <c r="C51" s="329"/>
      <c r="D51" s="329"/>
      <c r="E51" s="329"/>
      <c r="F51" s="329"/>
      <c r="G51" s="329"/>
      <c r="H51" s="329"/>
      <c r="I51" s="329"/>
      <c r="J51" s="108"/>
    </row>
    <row r="52" spans="1:10" ht="8.25" customHeight="1" x14ac:dyDescent="0.2">
      <c r="A52" s="154"/>
      <c r="B52" s="154"/>
      <c r="C52" s="154"/>
      <c r="D52" s="154"/>
      <c r="E52" s="155"/>
      <c r="F52" s="155"/>
      <c r="G52" s="155"/>
      <c r="H52" s="154"/>
      <c r="I52" s="154"/>
      <c r="J52" s="108"/>
    </row>
    <row r="53" spans="1:10" ht="15" customHeight="1" x14ac:dyDescent="0.2">
      <c r="A53" s="348"/>
      <c r="B53" s="348"/>
      <c r="C53" s="114"/>
      <c r="D53" s="114"/>
      <c r="E53" s="326"/>
      <c r="F53" s="326"/>
      <c r="G53" s="326"/>
      <c r="H53" s="58"/>
      <c r="I53" s="58"/>
      <c r="J53" s="108"/>
    </row>
    <row r="54" spans="1:10" x14ac:dyDescent="0.2">
      <c r="A54" s="325" t="s">
        <v>30</v>
      </c>
      <c r="B54" s="325"/>
      <c r="C54" s="114"/>
      <c r="D54" s="114"/>
      <c r="E54" s="327"/>
      <c r="F54" s="327"/>
      <c r="G54" s="327"/>
      <c r="H54" s="58"/>
      <c r="I54" s="58"/>
      <c r="J54" s="108"/>
    </row>
    <row r="55" spans="1:10" x14ac:dyDescent="0.2">
      <c r="A55" s="108"/>
      <c r="B55" s="108"/>
      <c r="C55" s="108"/>
      <c r="D55" s="108"/>
      <c r="E55" s="108"/>
      <c r="F55" s="108"/>
      <c r="G55" s="108"/>
      <c r="H55" s="108"/>
      <c r="I55" s="108"/>
      <c r="J55" s="108"/>
    </row>
    <row r="56" spans="1:10" x14ac:dyDescent="0.2">
      <c r="A56" s="114"/>
      <c r="B56" s="114"/>
      <c r="C56" s="114"/>
      <c r="D56" s="114"/>
      <c r="E56" s="114"/>
      <c r="F56" s="114"/>
      <c r="G56" s="114"/>
      <c r="H56" s="114"/>
      <c r="I56" s="114"/>
      <c r="J56" s="114"/>
    </row>
    <row r="57" spans="1:10" x14ac:dyDescent="0.2">
      <c r="A57" s="114"/>
      <c r="B57" s="114"/>
      <c r="C57" s="114"/>
      <c r="D57" s="114"/>
      <c r="E57" s="114"/>
      <c r="F57" s="114"/>
      <c r="G57" s="114"/>
      <c r="H57" s="114"/>
      <c r="I57" s="114"/>
      <c r="J57" s="114"/>
    </row>
    <row r="58" spans="1:10" x14ac:dyDescent="0.2">
      <c r="A58" s="114"/>
      <c r="B58" s="114"/>
      <c r="C58" s="114"/>
      <c r="D58" s="114"/>
      <c r="E58" s="114"/>
      <c r="F58" s="114"/>
      <c r="G58" s="114"/>
      <c r="H58" s="114"/>
      <c r="I58" s="114"/>
      <c r="J58" s="114"/>
    </row>
    <row r="59" spans="1:10" x14ac:dyDescent="0.2">
      <c r="A59" s="114"/>
      <c r="B59" s="114"/>
      <c r="C59" s="114"/>
      <c r="D59" s="114"/>
      <c r="E59" s="114"/>
      <c r="F59" s="114"/>
      <c r="G59" s="114"/>
      <c r="H59" s="114"/>
      <c r="I59" s="114"/>
      <c r="J59" s="114"/>
    </row>
    <row r="60" spans="1:10" x14ac:dyDescent="0.2">
      <c r="A60" s="114"/>
      <c r="B60" s="114"/>
      <c r="C60" s="114"/>
      <c r="D60" s="114"/>
      <c r="E60" s="114"/>
      <c r="F60" s="114"/>
      <c r="G60" s="114"/>
      <c r="H60" s="114"/>
      <c r="I60" s="114"/>
      <c r="J60" s="114"/>
    </row>
    <row r="61" spans="1:10" x14ac:dyDescent="0.2">
      <c r="A61" s="114"/>
      <c r="B61" s="114"/>
      <c r="C61" s="114"/>
      <c r="D61" s="114"/>
      <c r="E61" s="114"/>
      <c r="F61" s="114"/>
      <c r="G61" s="114"/>
      <c r="H61" s="114"/>
      <c r="I61" s="114"/>
      <c r="J61" s="114"/>
    </row>
    <row r="62" spans="1:10" x14ac:dyDescent="0.2">
      <c r="A62" s="114"/>
      <c r="B62" s="114"/>
      <c r="C62" s="114"/>
      <c r="D62" s="114"/>
      <c r="E62" s="114"/>
      <c r="F62" s="114"/>
      <c r="G62" s="114"/>
      <c r="H62" s="114"/>
      <c r="I62" s="114"/>
      <c r="J62" s="114"/>
    </row>
    <row r="63" spans="1:10" x14ac:dyDescent="0.2">
      <c r="A63" s="114"/>
      <c r="B63" s="114"/>
      <c r="C63" s="114"/>
      <c r="D63" s="114"/>
      <c r="E63" s="114"/>
      <c r="F63" s="114"/>
      <c r="G63" s="114"/>
      <c r="H63" s="114"/>
      <c r="I63" s="114"/>
      <c r="J63" s="114"/>
    </row>
    <row r="64" spans="1:10" x14ac:dyDescent="0.2">
      <c r="A64" s="114"/>
      <c r="B64" s="114"/>
      <c r="C64" s="114"/>
      <c r="D64" s="114"/>
      <c r="E64" s="114"/>
      <c r="F64" s="114"/>
      <c r="G64" s="114"/>
      <c r="H64" s="114"/>
      <c r="I64" s="114"/>
      <c r="J64" s="114"/>
    </row>
    <row r="65" spans="1:10" x14ac:dyDescent="0.2">
      <c r="A65" s="114"/>
      <c r="B65" s="114"/>
      <c r="C65" s="114"/>
      <c r="D65" s="114"/>
      <c r="E65" s="114"/>
      <c r="F65" s="114"/>
      <c r="G65" s="114"/>
      <c r="H65" s="114"/>
      <c r="I65" s="114"/>
      <c r="J65" s="114"/>
    </row>
    <row r="66" spans="1:10" x14ac:dyDescent="0.2">
      <c r="A66" s="114"/>
      <c r="B66" s="114"/>
      <c r="C66" s="114"/>
      <c r="D66" s="114"/>
      <c r="E66" s="114"/>
      <c r="F66" s="114"/>
      <c r="G66" s="114"/>
      <c r="H66" s="114"/>
      <c r="I66" s="114"/>
      <c r="J66" s="114"/>
    </row>
    <row r="67" spans="1:10" x14ac:dyDescent="0.2">
      <c r="A67" s="114"/>
      <c r="B67" s="114"/>
      <c r="C67" s="114"/>
      <c r="D67" s="114"/>
      <c r="E67" s="114"/>
      <c r="F67" s="114"/>
      <c r="G67" s="114"/>
      <c r="H67" s="114"/>
      <c r="I67" s="114"/>
      <c r="J67" s="114"/>
    </row>
    <row r="68" spans="1:10" x14ac:dyDescent="0.2">
      <c r="A68" s="114"/>
      <c r="B68" s="114"/>
      <c r="C68" s="114"/>
      <c r="D68" s="114"/>
      <c r="E68" s="114"/>
      <c r="F68" s="114"/>
      <c r="G68" s="114"/>
      <c r="H68" s="114"/>
      <c r="I68" s="114"/>
      <c r="J68" s="114"/>
    </row>
    <row r="69" spans="1:10" x14ac:dyDescent="0.2">
      <c r="A69" s="114"/>
      <c r="B69" s="114"/>
      <c r="C69" s="114"/>
      <c r="D69" s="114"/>
      <c r="E69" s="114"/>
      <c r="F69" s="114"/>
      <c r="G69" s="114"/>
      <c r="H69" s="114"/>
      <c r="I69" s="114"/>
      <c r="J69" s="114"/>
    </row>
    <row r="70" spans="1:10" x14ac:dyDescent="0.2">
      <c r="A70" s="114"/>
      <c r="B70" s="114"/>
      <c r="C70" s="114"/>
      <c r="D70" s="114"/>
      <c r="E70" s="114"/>
      <c r="F70" s="114"/>
      <c r="G70" s="114"/>
      <c r="H70" s="114"/>
      <c r="I70" s="114"/>
      <c r="J70" s="114"/>
    </row>
    <row r="71" spans="1:10" x14ac:dyDescent="0.2">
      <c r="A71" s="114"/>
      <c r="B71" s="114"/>
      <c r="C71" s="114"/>
      <c r="D71" s="114"/>
      <c r="E71" s="114"/>
      <c r="F71" s="114"/>
      <c r="G71" s="114"/>
      <c r="H71" s="114"/>
      <c r="I71" s="114"/>
      <c r="J71" s="114"/>
    </row>
    <row r="72" spans="1:10" x14ac:dyDescent="0.2">
      <c r="A72" s="114"/>
      <c r="B72" s="114"/>
      <c r="C72" s="114"/>
      <c r="D72" s="114"/>
      <c r="E72" s="114"/>
      <c r="F72" s="114"/>
      <c r="G72" s="114"/>
      <c r="H72" s="114"/>
      <c r="I72" s="114"/>
      <c r="J72" s="114"/>
    </row>
    <row r="73" spans="1:10" x14ac:dyDescent="0.2">
      <c r="A73" s="114"/>
      <c r="B73" s="114"/>
      <c r="C73" s="114"/>
      <c r="D73" s="114"/>
      <c r="E73" s="114"/>
      <c r="F73" s="114"/>
      <c r="G73" s="114"/>
      <c r="H73" s="114"/>
      <c r="I73" s="114"/>
      <c r="J73" s="114"/>
    </row>
    <row r="74" spans="1:10" x14ac:dyDescent="0.2">
      <c r="A74" s="114"/>
      <c r="B74" s="114"/>
      <c r="C74" s="114"/>
      <c r="D74" s="114"/>
      <c r="E74" s="114"/>
      <c r="F74" s="114"/>
      <c r="G74" s="114"/>
      <c r="H74" s="114"/>
      <c r="I74" s="114"/>
      <c r="J74" s="114"/>
    </row>
  </sheetData>
  <sheetProtection sheet="1" selectLockedCells="1"/>
  <mergeCells count="20">
    <mergeCell ref="A1:C4"/>
    <mergeCell ref="F3:I4"/>
    <mergeCell ref="D3:E4"/>
    <mergeCell ref="A53:B53"/>
    <mergeCell ref="A54:B54"/>
    <mergeCell ref="E53:G53"/>
    <mergeCell ref="E54:G54"/>
    <mergeCell ref="E37:G37"/>
    <mergeCell ref="A44:I44"/>
    <mergeCell ref="A43:I43"/>
    <mergeCell ref="A42:I42"/>
    <mergeCell ref="A41:I41"/>
    <mergeCell ref="A40:I40"/>
    <mergeCell ref="A45:I45"/>
    <mergeCell ref="A46:I46"/>
    <mergeCell ref="A47:I47"/>
    <mergeCell ref="A48:I48"/>
    <mergeCell ref="A49:I49"/>
    <mergeCell ref="A50:I50"/>
    <mergeCell ref="A51:I51"/>
  </mergeCells>
  <phoneticPr fontId="2" type="noConversion"/>
  <pageMargins left="0.70866141732283472" right="0.19685039370078741" top="0.39370078740157483" bottom="0.31496062992125984" header="0.39370078740157483" footer="0.39370078740157483"/>
  <pageSetup paperSize="9" orientation="portrait" horizontalDpi="36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heetViews>
  <sheetFormatPr baseColWidth="10" defaultRowHeight="12.75" x14ac:dyDescent="0.2"/>
  <sheetData>
    <row r="1" spans="2:2" x14ac:dyDescent="0.2">
      <c r="B1" s="173"/>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4"/>
  <sheetViews>
    <sheetView workbookViewId="0">
      <selection activeCell="M40" sqref="M40"/>
    </sheetView>
  </sheetViews>
  <sheetFormatPr baseColWidth="10" defaultRowHeight="12.75" x14ac:dyDescent="0.2"/>
  <cols>
    <col min="1" max="1" width="3.7109375" style="251" customWidth="1"/>
    <col min="2" max="2" width="5.7109375" style="251" customWidth="1"/>
    <col min="3" max="3" width="21.140625" style="251" customWidth="1"/>
    <col min="4" max="14" width="11.42578125" style="251" customWidth="1"/>
    <col min="15" max="15" width="1.7109375" style="251" customWidth="1"/>
    <col min="16" max="16" width="3.7109375" style="251" customWidth="1"/>
    <col min="17" max="17" width="18.42578125" style="251" customWidth="1"/>
    <col min="18" max="20" width="11.42578125" style="251"/>
    <col min="21" max="21" width="3.28515625" style="251" customWidth="1"/>
    <col min="22" max="16384" width="11.42578125" style="251"/>
  </cols>
  <sheetData>
    <row r="1" spans="1:21" ht="15" x14ac:dyDescent="0.25">
      <c r="A1" s="204" t="s">
        <v>137</v>
      </c>
    </row>
    <row r="2" spans="1:21" ht="18" customHeight="1" thickBot="1" x14ac:dyDescent="0.25">
      <c r="B2" s="205" t="s">
        <v>98</v>
      </c>
      <c r="Q2" s="205" t="s">
        <v>116</v>
      </c>
    </row>
    <row r="3" spans="1:21" ht="15" customHeight="1" x14ac:dyDescent="0.2">
      <c r="B3" s="252"/>
      <c r="C3" s="253"/>
      <c r="D3" s="253"/>
      <c r="E3" s="254" t="s">
        <v>106</v>
      </c>
      <c r="F3" s="254" t="s">
        <v>107</v>
      </c>
      <c r="G3" s="254" t="s">
        <v>108</v>
      </c>
      <c r="H3" s="254" t="s">
        <v>109</v>
      </c>
      <c r="I3" s="254" t="s">
        <v>110</v>
      </c>
      <c r="J3" s="254" t="s">
        <v>111</v>
      </c>
      <c r="K3" s="254" t="s">
        <v>112</v>
      </c>
      <c r="L3" s="254" t="s">
        <v>113</v>
      </c>
      <c r="M3" s="254" t="s">
        <v>114</v>
      </c>
      <c r="N3" s="254" t="s">
        <v>115</v>
      </c>
      <c r="O3" s="255"/>
      <c r="Q3" s="256"/>
      <c r="R3" s="257"/>
      <c r="S3" s="257"/>
      <c r="T3" s="257"/>
      <c r="U3" s="255"/>
    </row>
    <row r="4" spans="1:21" ht="15" customHeight="1" x14ac:dyDescent="0.2">
      <c r="B4" s="258"/>
      <c r="C4" s="259"/>
      <c r="D4" s="64" t="s">
        <v>70</v>
      </c>
      <c r="E4" s="260">
        <v>1.0999999999999999E-2</v>
      </c>
      <c r="F4" s="260">
        <v>3.8E-3</v>
      </c>
      <c r="G4" s="260">
        <v>1.4999999999999999E-2</v>
      </c>
      <c r="H4" s="260">
        <v>1.4E-2</v>
      </c>
      <c r="I4" s="260">
        <v>2.9E-4</v>
      </c>
      <c r="J4" s="260">
        <v>1.2E-4</v>
      </c>
      <c r="K4" s="260">
        <v>1E-3</v>
      </c>
      <c r="L4" s="261">
        <v>0</v>
      </c>
      <c r="M4" s="261">
        <v>0</v>
      </c>
      <c r="N4" s="261">
        <v>0</v>
      </c>
      <c r="O4" s="262"/>
      <c r="Q4" s="263"/>
      <c r="R4" s="92" t="s">
        <v>70</v>
      </c>
      <c r="S4" s="264">
        <v>2</v>
      </c>
      <c r="T4" s="265"/>
      <c r="U4" s="262"/>
    </row>
    <row r="5" spans="1:21" ht="15" customHeight="1" x14ac:dyDescent="0.2">
      <c r="B5" s="258"/>
      <c r="C5" s="259"/>
      <c r="D5" s="64" t="s">
        <v>71</v>
      </c>
      <c r="E5" s="206" t="s">
        <v>81</v>
      </c>
      <c r="F5" s="206" t="s">
        <v>81</v>
      </c>
      <c r="G5" s="206" t="s">
        <v>81</v>
      </c>
      <c r="H5" s="206" t="s">
        <v>81</v>
      </c>
      <c r="I5" s="206" t="s">
        <v>81</v>
      </c>
      <c r="J5" s="206" t="s">
        <v>81</v>
      </c>
      <c r="K5" s="206" t="s">
        <v>81</v>
      </c>
      <c r="L5" s="206" t="s">
        <v>81</v>
      </c>
      <c r="M5" s="206" t="s">
        <v>81</v>
      </c>
      <c r="N5" s="206" t="s">
        <v>81</v>
      </c>
      <c r="O5" s="262"/>
      <c r="Q5" s="263"/>
      <c r="R5" s="92" t="s">
        <v>71</v>
      </c>
      <c r="S5" s="206" t="s">
        <v>72</v>
      </c>
      <c r="T5" s="265"/>
      <c r="U5" s="262"/>
    </row>
    <row r="6" spans="1:21" ht="15" customHeight="1" x14ac:dyDescent="0.2">
      <c r="B6" s="258"/>
      <c r="C6" s="259"/>
      <c r="D6" s="64" t="s">
        <v>84</v>
      </c>
      <c r="E6" s="266">
        <v>1.0999999999999999E-2</v>
      </c>
      <c r="F6" s="266">
        <v>3.8E-3</v>
      </c>
      <c r="G6" s="266">
        <v>1.4999999999999999E-2</v>
      </c>
      <c r="H6" s="266">
        <v>1.4E-2</v>
      </c>
      <c r="I6" s="266">
        <v>2.9E-4</v>
      </c>
      <c r="J6" s="266">
        <v>1.2E-4</v>
      </c>
      <c r="K6" s="266">
        <v>1E-3</v>
      </c>
      <c r="L6" s="266">
        <v>0</v>
      </c>
      <c r="M6" s="266">
        <v>0</v>
      </c>
      <c r="N6" s="266">
        <v>0</v>
      </c>
      <c r="O6" s="262"/>
      <c r="Q6" s="263"/>
      <c r="R6" s="92" t="s">
        <v>66</v>
      </c>
      <c r="S6" s="267">
        <f>IF(OR(ISBLANK(S4),S5=""),"",IF(S5="1 s",S4/1,IF(S5="95%",S4/1.96,IF(S5="2 s",S4/2,IF(S5="99%",S4/2.58,IF(S5="3 s",S4/3,IF(S5="Rechteck",S4/1.732,IF(S5="Dreieck",S4/2.449,""))))))))</f>
        <v>0.81665986116782363</v>
      </c>
      <c r="T6" s="265"/>
      <c r="U6" s="262"/>
    </row>
    <row r="7" spans="1:21" ht="15" customHeight="1" x14ac:dyDescent="0.2">
      <c r="B7" s="258"/>
      <c r="C7" s="259"/>
      <c r="D7" s="92"/>
      <c r="E7" s="92"/>
      <c r="F7" s="92"/>
      <c r="G7" s="92"/>
      <c r="H7" s="92"/>
      <c r="I7" s="92"/>
      <c r="J7" s="92"/>
      <c r="K7" s="92"/>
      <c r="L7" s="92"/>
      <c r="M7" s="92"/>
      <c r="N7" s="92"/>
      <c r="O7" s="262"/>
      <c r="Q7" s="263"/>
      <c r="R7" s="268"/>
      <c r="S7" s="207" t="s">
        <v>73</v>
      </c>
      <c r="T7" s="207" t="s">
        <v>80</v>
      </c>
      <c r="U7" s="262"/>
    </row>
    <row r="8" spans="1:21" ht="15" customHeight="1" x14ac:dyDescent="0.2">
      <c r="B8" s="258"/>
      <c r="C8" s="157" t="s">
        <v>67</v>
      </c>
      <c r="D8" s="158" t="s">
        <v>83</v>
      </c>
      <c r="E8" s="92"/>
      <c r="F8" s="92"/>
      <c r="G8" s="92"/>
      <c r="H8" s="92"/>
      <c r="I8" s="92"/>
      <c r="J8" s="92"/>
      <c r="K8" s="92"/>
      <c r="L8" s="92"/>
      <c r="M8" s="92"/>
      <c r="N8" s="92"/>
      <c r="O8" s="262"/>
      <c r="Q8" s="263"/>
      <c r="R8" s="268" t="s">
        <v>74</v>
      </c>
      <c r="S8" s="264">
        <f>S$4/1</f>
        <v>2</v>
      </c>
      <c r="T8" s="208" t="s">
        <v>75</v>
      </c>
      <c r="U8" s="262"/>
    </row>
    <row r="9" spans="1:21" ht="15" customHeight="1" x14ac:dyDescent="0.2">
      <c r="B9" s="258" t="s">
        <v>106</v>
      </c>
      <c r="C9" s="209" t="s">
        <v>90</v>
      </c>
      <c r="D9" s="269">
        <v>15</v>
      </c>
      <c r="E9" s="72">
        <v>15.010999999999999</v>
      </c>
      <c r="F9" s="52">
        <v>15</v>
      </c>
      <c r="G9" s="52">
        <v>15</v>
      </c>
      <c r="H9" s="52">
        <v>15</v>
      </c>
      <c r="I9" s="52">
        <v>15</v>
      </c>
      <c r="J9" s="52">
        <v>15</v>
      </c>
      <c r="K9" s="52">
        <v>15</v>
      </c>
      <c r="L9" s="52">
        <v>15</v>
      </c>
      <c r="M9" s="52">
        <v>15</v>
      </c>
      <c r="N9" s="52">
        <v>15</v>
      </c>
      <c r="O9" s="262"/>
      <c r="Q9" s="263"/>
      <c r="R9" s="270">
        <v>0.95</v>
      </c>
      <c r="S9" s="264">
        <f>S$4/1.96</f>
        <v>1.0204081632653061</v>
      </c>
      <c r="T9" s="208" t="s">
        <v>75</v>
      </c>
      <c r="U9" s="262"/>
    </row>
    <row r="10" spans="1:21" ht="15" customHeight="1" x14ac:dyDescent="0.2">
      <c r="B10" s="258" t="s">
        <v>107</v>
      </c>
      <c r="C10" s="209" t="s">
        <v>89</v>
      </c>
      <c r="D10" s="271">
        <v>204.22120000000001</v>
      </c>
      <c r="E10" s="52">
        <v>204.22120000000001</v>
      </c>
      <c r="F10" s="72">
        <v>204.22500000000002</v>
      </c>
      <c r="G10" s="52">
        <v>204.22120000000001</v>
      </c>
      <c r="H10" s="52">
        <v>204.22120000000001</v>
      </c>
      <c r="I10" s="52">
        <v>204.22120000000001</v>
      </c>
      <c r="J10" s="52">
        <v>204.22120000000001</v>
      </c>
      <c r="K10" s="52">
        <v>204.22120000000001</v>
      </c>
      <c r="L10" s="52">
        <v>204.22120000000001</v>
      </c>
      <c r="M10" s="52">
        <v>204.22120000000001</v>
      </c>
      <c r="N10" s="52">
        <v>204.22120000000001</v>
      </c>
      <c r="O10" s="262"/>
      <c r="Q10" s="263"/>
      <c r="R10" s="268" t="s">
        <v>76</v>
      </c>
      <c r="S10" s="264">
        <f>S$4/2</f>
        <v>1</v>
      </c>
      <c r="T10" s="208" t="s">
        <v>75</v>
      </c>
      <c r="U10" s="262"/>
    </row>
    <row r="11" spans="1:21" ht="15" customHeight="1" x14ac:dyDescent="0.2">
      <c r="B11" s="258" t="s">
        <v>108</v>
      </c>
      <c r="C11" s="209" t="s">
        <v>91</v>
      </c>
      <c r="D11" s="271">
        <v>18.64</v>
      </c>
      <c r="E11" s="52">
        <v>18.64</v>
      </c>
      <c r="F11" s="52">
        <v>18.64</v>
      </c>
      <c r="G11" s="72">
        <v>18.655000000000001</v>
      </c>
      <c r="H11" s="52">
        <v>18.64</v>
      </c>
      <c r="I11" s="52">
        <v>18.64</v>
      </c>
      <c r="J11" s="52">
        <v>18.64</v>
      </c>
      <c r="K11" s="52">
        <v>18.64</v>
      </c>
      <c r="L11" s="52">
        <v>18.64</v>
      </c>
      <c r="M11" s="52">
        <v>18.64</v>
      </c>
      <c r="N11" s="52">
        <v>18.64</v>
      </c>
      <c r="O11" s="262"/>
      <c r="Q11" s="263"/>
      <c r="R11" s="270">
        <v>0.99</v>
      </c>
      <c r="S11" s="264">
        <f>S$4/2.58</f>
        <v>0.77519379844961234</v>
      </c>
      <c r="T11" s="208" t="s">
        <v>75</v>
      </c>
      <c r="U11" s="262"/>
    </row>
    <row r="12" spans="1:21" ht="15" customHeight="1" x14ac:dyDescent="0.2">
      <c r="B12" s="258" t="s">
        <v>109</v>
      </c>
      <c r="C12" s="209" t="s">
        <v>92</v>
      </c>
      <c r="D12" s="271">
        <v>14.89</v>
      </c>
      <c r="E12" s="52">
        <v>14.89</v>
      </c>
      <c r="F12" s="52">
        <v>14.89</v>
      </c>
      <c r="G12" s="52">
        <v>14.89</v>
      </c>
      <c r="H12" s="72">
        <v>14.904</v>
      </c>
      <c r="I12" s="52">
        <v>14.89</v>
      </c>
      <c r="J12" s="52">
        <v>14.89</v>
      </c>
      <c r="K12" s="52">
        <v>14.89</v>
      </c>
      <c r="L12" s="52">
        <v>14.89</v>
      </c>
      <c r="M12" s="52">
        <v>14.89</v>
      </c>
      <c r="N12" s="52">
        <v>14.89</v>
      </c>
      <c r="O12" s="262"/>
      <c r="Q12" s="263"/>
      <c r="R12" s="268" t="s">
        <v>77</v>
      </c>
      <c r="S12" s="264">
        <f>S$4/3</f>
        <v>0.66666666666666663</v>
      </c>
      <c r="T12" s="208" t="s">
        <v>75</v>
      </c>
      <c r="U12" s="262"/>
    </row>
    <row r="13" spans="1:21" ht="15" customHeight="1" x14ac:dyDescent="0.2">
      <c r="B13" s="258" t="s">
        <v>110</v>
      </c>
      <c r="C13" s="209" t="s">
        <v>93</v>
      </c>
      <c r="D13" s="271">
        <v>1</v>
      </c>
      <c r="E13" s="52">
        <v>1</v>
      </c>
      <c r="F13" s="52">
        <v>1</v>
      </c>
      <c r="G13" s="52">
        <v>1</v>
      </c>
      <c r="H13" s="52">
        <v>1</v>
      </c>
      <c r="I13" s="72">
        <v>1.0002899999999999</v>
      </c>
      <c r="J13" s="52">
        <v>1</v>
      </c>
      <c r="K13" s="52">
        <v>1</v>
      </c>
      <c r="L13" s="52">
        <v>1</v>
      </c>
      <c r="M13" s="52">
        <v>1</v>
      </c>
      <c r="N13" s="52">
        <v>1</v>
      </c>
      <c r="O13" s="262"/>
      <c r="Q13" s="263"/>
      <c r="R13" s="268" t="s">
        <v>78</v>
      </c>
      <c r="S13" s="264">
        <f>S$4/1.732</f>
        <v>1.1547344110854503</v>
      </c>
      <c r="T13" s="208" t="s">
        <v>75</v>
      </c>
      <c r="U13" s="262"/>
    </row>
    <row r="14" spans="1:21" ht="15" customHeight="1" x14ac:dyDescent="0.2">
      <c r="B14" s="258" t="s">
        <v>111</v>
      </c>
      <c r="C14" s="209" t="s">
        <v>94</v>
      </c>
      <c r="D14" s="271">
        <v>0.38879999999999998</v>
      </c>
      <c r="E14" s="52">
        <v>0.38879999999999998</v>
      </c>
      <c r="F14" s="52">
        <v>0.38879999999999998</v>
      </c>
      <c r="G14" s="52">
        <v>0.38879999999999998</v>
      </c>
      <c r="H14" s="52">
        <v>0.38879999999999998</v>
      </c>
      <c r="I14" s="52">
        <v>0.38879999999999998</v>
      </c>
      <c r="J14" s="72">
        <v>0.38891999999999999</v>
      </c>
      <c r="K14" s="52">
        <v>0.38879999999999998</v>
      </c>
      <c r="L14" s="52">
        <v>0.38879999999999998</v>
      </c>
      <c r="M14" s="52">
        <v>0.38879999999999998</v>
      </c>
      <c r="N14" s="52">
        <v>0.38879999999999998</v>
      </c>
      <c r="O14" s="262"/>
      <c r="Q14" s="263"/>
      <c r="R14" s="268" t="s">
        <v>79</v>
      </c>
      <c r="S14" s="264">
        <f>S$4/2.449</f>
        <v>0.81665986116782363</v>
      </c>
      <c r="T14" s="208" t="s">
        <v>75</v>
      </c>
      <c r="U14" s="262"/>
    </row>
    <row r="15" spans="1:21" ht="15" customHeight="1" thickBot="1" x14ac:dyDescent="0.25">
      <c r="B15" s="258" t="s">
        <v>112</v>
      </c>
      <c r="C15" s="209" t="s">
        <v>95</v>
      </c>
      <c r="D15" s="271">
        <v>1</v>
      </c>
      <c r="E15" s="52">
        <v>1</v>
      </c>
      <c r="F15" s="52">
        <v>1</v>
      </c>
      <c r="G15" s="52">
        <v>1</v>
      </c>
      <c r="H15" s="52">
        <v>1</v>
      </c>
      <c r="I15" s="52">
        <v>1</v>
      </c>
      <c r="J15" s="52">
        <v>1</v>
      </c>
      <c r="K15" s="72">
        <v>1.0009999999999999</v>
      </c>
      <c r="L15" s="52">
        <v>1</v>
      </c>
      <c r="M15" s="52">
        <v>1</v>
      </c>
      <c r="N15" s="52">
        <v>1</v>
      </c>
      <c r="O15" s="262"/>
      <c r="Q15" s="272"/>
      <c r="R15" s="273"/>
      <c r="S15" s="273"/>
      <c r="T15" s="273"/>
      <c r="U15" s="274"/>
    </row>
    <row r="16" spans="1:21" ht="15" customHeight="1" x14ac:dyDescent="0.2">
      <c r="B16" s="258" t="s">
        <v>113</v>
      </c>
      <c r="C16" s="209" t="s">
        <v>128</v>
      </c>
      <c r="D16" s="271">
        <v>1</v>
      </c>
      <c r="E16" s="52">
        <v>1</v>
      </c>
      <c r="F16" s="52">
        <v>1</v>
      </c>
      <c r="G16" s="52">
        <v>1</v>
      </c>
      <c r="H16" s="52">
        <v>1</v>
      </c>
      <c r="I16" s="52">
        <v>1</v>
      </c>
      <c r="J16" s="52">
        <v>1</v>
      </c>
      <c r="K16" s="52">
        <v>1</v>
      </c>
      <c r="L16" s="72">
        <v>1</v>
      </c>
      <c r="M16" s="52">
        <v>1</v>
      </c>
      <c r="N16" s="52">
        <v>1</v>
      </c>
      <c r="O16" s="262"/>
    </row>
    <row r="17" spans="2:17" ht="15" customHeight="1" x14ac:dyDescent="0.2">
      <c r="B17" s="258" t="s">
        <v>114</v>
      </c>
      <c r="C17" s="209" t="s">
        <v>128</v>
      </c>
      <c r="D17" s="271">
        <v>1</v>
      </c>
      <c r="E17" s="52">
        <v>1</v>
      </c>
      <c r="F17" s="52">
        <v>1</v>
      </c>
      <c r="G17" s="52">
        <v>1</v>
      </c>
      <c r="H17" s="52">
        <v>1</v>
      </c>
      <c r="I17" s="52">
        <v>1</v>
      </c>
      <c r="J17" s="52">
        <v>1</v>
      </c>
      <c r="K17" s="52">
        <v>1</v>
      </c>
      <c r="L17" s="52">
        <v>1</v>
      </c>
      <c r="M17" s="72">
        <v>1</v>
      </c>
      <c r="N17" s="52">
        <v>1</v>
      </c>
      <c r="O17" s="262"/>
    </row>
    <row r="18" spans="2:17" ht="15" customHeight="1" x14ac:dyDescent="0.2">
      <c r="B18" s="258" t="s">
        <v>115</v>
      </c>
      <c r="C18" s="209" t="s">
        <v>128</v>
      </c>
      <c r="D18" s="271">
        <v>1</v>
      </c>
      <c r="E18" s="52">
        <v>1</v>
      </c>
      <c r="F18" s="52">
        <v>1</v>
      </c>
      <c r="G18" s="52">
        <v>1</v>
      </c>
      <c r="H18" s="52">
        <v>1</v>
      </c>
      <c r="I18" s="52">
        <v>1</v>
      </c>
      <c r="J18" s="52">
        <v>1</v>
      </c>
      <c r="K18" s="52">
        <v>1</v>
      </c>
      <c r="L18" s="52">
        <v>1</v>
      </c>
      <c r="M18" s="52">
        <v>1</v>
      </c>
      <c r="N18" s="72">
        <v>1</v>
      </c>
      <c r="O18" s="262"/>
    </row>
    <row r="19" spans="2:17" ht="6" customHeight="1" x14ac:dyDescent="0.2">
      <c r="B19" s="258"/>
      <c r="C19" s="259"/>
      <c r="D19" s="259"/>
      <c r="E19" s="259"/>
      <c r="F19" s="259"/>
      <c r="G19" s="259"/>
      <c r="H19" s="259"/>
      <c r="I19" s="259"/>
      <c r="J19" s="259"/>
      <c r="K19" s="259"/>
      <c r="L19" s="259"/>
      <c r="M19" s="259"/>
      <c r="N19" s="259"/>
      <c r="O19" s="262"/>
    </row>
    <row r="20" spans="2:17" ht="18" customHeight="1" x14ac:dyDescent="0.2">
      <c r="B20" s="258"/>
      <c r="C20" s="159" t="s">
        <v>69</v>
      </c>
      <c r="D20" s="210" t="s">
        <v>88</v>
      </c>
      <c r="E20" s="160" t="s">
        <v>106</v>
      </c>
      <c r="F20" s="160" t="s">
        <v>107</v>
      </c>
      <c r="G20" s="160" t="s">
        <v>108</v>
      </c>
      <c r="H20" s="160" t="s">
        <v>109</v>
      </c>
      <c r="I20" s="160" t="s">
        <v>110</v>
      </c>
      <c r="J20" s="160" t="s">
        <v>111</v>
      </c>
      <c r="K20" s="160" t="s">
        <v>112</v>
      </c>
      <c r="L20" s="160" t="s">
        <v>113</v>
      </c>
      <c r="M20" s="160" t="s">
        <v>114</v>
      </c>
      <c r="N20" s="160" t="s">
        <v>115</v>
      </c>
      <c r="O20" s="262"/>
    </row>
    <row r="21" spans="2:17" ht="6" customHeight="1" x14ac:dyDescent="0.2">
      <c r="B21" s="258"/>
      <c r="C21" s="159"/>
      <c r="D21" s="53"/>
      <c r="E21" s="159"/>
      <c r="F21" s="159"/>
      <c r="G21" s="159"/>
      <c r="H21" s="159"/>
      <c r="I21" s="159"/>
      <c r="J21" s="159"/>
      <c r="K21" s="159"/>
      <c r="L21" s="159"/>
      <c r="M21" s="159"/>
      <c r="N21" s="159"/>
      <c r="O21" s="262"/>
    </row>
    <row r="22" spans="2:17" ht="18" customHeight="1" thickBot="1" x14ac:dyDescent="0.4">
      <c r="B22" s="258"/>
      <c r="C22" s="161" t="s">
        <v>117</v>
      </c>
      <c r="D22" s="318">
        <v>0.10138716120227423</v>
      </c>
      <c r="E22" s="318">
        <v>0.10131286510120002</v>
      </c>
      <c r="F22" s="318">
        <v>0.10138527469860148</v>
      </c>
      <c r="G22" s="318">
        <v>0.10130563842457206</v>
      </c>
      <c r="H22" s="318">
        <v>0.10148248828466723</v>
      </c>
      <c r="I22" s="318">
        <v>0.10141656347902288</v>
      </c>
      <c r="J22" s="318">
        <v>0.10141845353597866</v>
      </c>
      <c r="K22" s="318">
        <v>0.1014885483634765</v>
      </c>
      <c r="L22" s="318">
        <v>0.10138716120227423</v>
      </c>
      <c r="M22" s="318">
        <v>0.10138716120227423</v>
      </c>
      <c r="N22" s="318">
        <v>0.10138716120227423</v>
      </c>
      <c r="O22" s="262"/>
      <c r="Q22" s="251" t="s">
        <v>135</v>
      </c>
    </row>
    <row r="23" spans="2:17" ht="18" customHeight="1" thickTop="1" x14ac:dyDescent="0.2">
      <c r="B23" s="258"/>
      <c r="C23" s="319" t="s">
        <v>82</v>
      </c>
      <c r="D23" s="320">
        <v>1.8025229948901438E-3</v>
      </c>
      <c r="E23" s="320">
        <v>7.3333333333333334E-4</v>
      </c>
      <c r="F23" s="320">
        <v>1.8607274856870882E-5</v>
      </c>
      <c r="G23" s="320">
        <v>8.0472103004291845E-4</v>
      </c>
      <c r="H23" s="320">
        <v>9.4022834116856951E-4</v>
      </c>
      <c r="I23" s="320">
        <v>2.9E-4</v>
      </c>
      <c r="J23" s="320">
        <v>3.0864197530864202E-4</v>
      </c>
      <c r="K23" s="320">
        <v>1E-3</v>
      </c>
      <c r="L23" s="320">
        <v>0</v>
      </c>
      <c r="M23" s="320">
        <v>0</v>
      </c>
      <c r="N23" s="320">
        <v>0</v>
      </c>
      <c r="O23" s="262"/>
      <c r="Q23" s="251" t="s">
        <v>136</v>
      </c>
    </row>
    <row r="24" spans="2:17" ht="18" customHeight="1" thickBot="1" x14ac:dyDescent="0.3">
      <c r="B24" s="258"/>
      <c r="C24" s="321" t="s">
        <v>7</v>
      </c>
      <c r="D24" s="322">
        <v>1.8275268945373312E-4</v>
      </c>
      <c r="E24" s="101" t="s">
        <v>88</v>
      </c>
      <c r="F24" s="101"/>
      <c r="G24" s="101"/>
      <c r="H24" s="101"/>
      <c r="I24" s="101"/>
      <c r="J24" s="101"/>
      <c r="K24" s="101"/>
      <c r="L24" s="101"/>
      <c r="M24" s="101"/>
      <c r="N24" s="101"/>
      <c r="O24" s="262"/>
    </row>
    <row r="25" spans="2:17" ht="6" customHeight="1" thickTop="1" x14ac:dyDescent="0.2">
      <c r="B25" s="258"/>
      <c r="C25" s="276"/>
      <c r="D25" s="275"/>
      <c r="E25" s="275"/>
      <c r="F25" s="275"/>
      <c r="G25" s="275"/>
      <c r="H25" s="275"/>
      <c r="I25" s="275"/>
      <c r="J25" s="275"/>
      <c r="K25" s="275"/>
      <c r="L25" s="275"/>
      <c r="M25" s="275"/>
      <c r="N25" s="275"/>
      <c r="O25" s="262"/>
    </row>
    <row r="26" spans="2:17" ht="18" customHeight="1" x14ac:dyDescent="0.2">
      <c r="B26" s="258"/>
      <c r="C26" s="193" t="s">
        <v>124</v>
      </c>
      <c r="D26" s="277"/>
      <c r="E26" s="277"/>
      <c r="F26" s="277"/>
      <c r="G26" s="277"/>
      <c r="H26" s="277"/>
      <c r="I26" s="277"/>
      <c r="J26" s="277"/>
      <c r="K26" s="277"/>
      <c r="L26" s="277"/>
      <c r="M26" s="277"/>
      <c r="N26" s="277"/>
      <c r="O26" s="262"/>
    </row>
    <row r="27" spans="2:17" ht="6" customHeight="1" thickBot="1" x14ac:dyDescent="0.25">
      <c r="B27" s="278"/>
      <c r="C27" s="279"/>
      <c r="D27" s="280"/>
      <c r="E27" s="280"/>
      <c r="F27" s="280"/>
      <c r="G27" s="280"/>
      <c r="H27" s="280"/>
      <c r="I27" s="280"/>
      <c r="J27" s="280"/>
      <c r="K27" s="280"/>
      <c r="L27" s="280"/>
      <c r="M27" s="280"/>
      <c r="N27" s="280"/>
      <c r="O27" s="274"/>
    </row>
    <row r="28" spans="2:17" ht="18" customHeight="1" thickBot="1" x14ac:dyDescent="0.25">
      <c r="B28" s="205" t="s">
        <v>120</v>
      </c>
    </row>
    <row r="29" spans="2:17" ht="18" customHeight="1" x14ac:dyDescent="0.2">
      <c r="B29" s="281"/>
      <c r="C29" s="282" t="s">
        <v>26</v>
      </c>
      <c r="D29" s="162"/>
      <c r="E29" s="283"/>
      <c r="F29" s="283"/>
      <c r="G29" s="283"/>
      <c r="H29" s="283"/>
      <c r="I29" s="283"/>
      <c r="J29" s="284"/>
    </row>
    <row r="30" spans="2:17" ht="18" customHeight="1" thickBot="1" x14ac:dyDescent="0.25">
      <c r="B30" s="163" t="s">
        <v>14</v>
      </c>
      <c r="C30" s="194" t="s">
        <v>102</v>
      </c>
      <c r="D30" s="102" t="s">
        <v>88</v>
      </c>
      <c r="E30" s="164"/>
      <c r="F30" s="285"/>
      <c r="G30" s="285"/>
      <c r="H30" s="285"/>
      <c r="I30" s="285"/>
      <c r="J30" s="286"/>
    </row>
    <row r="31" spans="2:17" ht="12.75" customHeight="1" x14ac:dyDescent="0.2">
      <c r="B31" s="163"/>
      <c r="C31" s="188"/>
      <c r="D31" s="179"/>
      <c r="E31" s="164"/>
      <c r="F31" s="285"/>
      <c r="G31" s="285"/>
      <c r="H31" s="285"/>
      <c r="I31" s="285"/>
      <c r="J31" s="286"/>
    </row>
    <row r="32" spans="2:17" ht="18" customHeight="1" x14ac:dyDescent="0.2">
      <c r="B32" s="165"/>
      <c r="C32" s="166"/>
      <c r="D32" s="177" t="s">
        <v>99</v>
      </c>
      <c r="E32" s="166" t="s">
        <v>138</v>
      </c>
      <c r="F32" s="167" t="s">
        <v>139</v>
      </c>
      <c r="G32" s="138" t="s">
        <v>27</v>
      </c>
      <c r="H32" s="285"/>
      <c r="I32" s="285"/>
      <c r="J32" s="286"/>
    </row>
    <row r="33" spans="2:10" ht="18" customHeight="1" x14ac:dyDescent="0.2">
      <c r="B33" s="165"/>
      <c r="C33" s="139" t="s">
        <v>67</v>
      </c>
      <c r="D33" s="140" t="s">
        <v>100</v>
      </c>
      <c r="E33" s="168" t="s">
        <v>88</v>
      </c>
      <c r="F33" s="169"/>
      <c r="G33" s="143" t="s">
        <v>28</v>
      </c>
      <c r="H33" s="285"/>
      <c r="I33" s="285"/>
      <c r="J33" s="286"/>
    </row>
    <row r="34" spans="2:10" ht="18" customHeight="1" x14ac:dyDescent="0.2">
      <c r="B34" s="163" t="s">
        <v>15</v>
      </c>
      <c r="C34" s="198" t="s">
        <v>90</v>
      </c>
      <c r="D34" s="197">
        <v>1.0999999999999999E-2</v>
      </c>
      <c r="E34" s="195" t="s">
        <v>101</v>
      </c>
      <c r="F34" s="175">
        <v>7.4296101074206033E-5</v>
      </c>
      <c r="G34" s="144">
        <v>40.598962335631711</v>
      </c>
      <c r="H34" s="287">
        <v>0.10131286510120001</v>
      </c>
      <c r="I34" s="288">
        <v>7.4296101074219911E-5</v>
      </c>
      <c r="J34" s="286"/>
    </row>
    <row r="35" spans="2:10" ht="18" customHeight="1" x14ac:dyDescent="0.2">
      <c r="B35" s="163" t="s">
        <v>16</v>
      </c>
      <c r="C35" s="199" t="s">
        <v>89</v>
      </c>
      <c r="D35" s="197">
        <v>3.8E-3</v>
      </c>
      <c r="E35" s="196" t="s">
        <v>102</v>
      </c>
      <c r="F35" s="175">
        <v>1.886503672748896E-6</v>
      </c>
      <c r="G35" s="144">
        <v>1.0308763239065006</v>
      </c>
      <c r="H35" s="287">
        <v>0.10138527469860147</v>
      </c>
      <c r="I35" s="288">
        <v>1.8865036727627738E-6</v>
      </c>
      <c r="J35" s="286"/>
    </row>
    <row r="36" spans="2:10" ht="18" customHeight="1" x14ac:dyDescent="0.2">
      <c r="B36" s="163" t="s">
        <v>17</v>
      </c>
      <c r="C36" s="199" t="s">
        <v>91</v>
      </c>
      <c r="D36" s="197">
        <v>1.4999999999999999E-2</v>
      </c>
      <c r="E36" s="196" t="s">
        <v>101</v>
      </c>
      <c r="F36" s="175">
        <v>8.1522777702167093E-5</v>
      </c>
      <c r="G36" s="144">
        <v>44.547965957468357</v>
      </c>
      <c r="H36" s="287">
        <v>0.10130563842457206</v>
      </c>
      <c r="I36" s="288">
        <v>8.1522777702167093E-5</v>
      </c>
      <c r="J36" s="286"/>
    </row>
    <row r="37" spans="2:10" ht="18" customHeight="1" x14ac:dyDescent="0.2">
      <c r="B37" s="163" t="s">
        <v>18</v>
      </c>
      <c r="C37" s="199" t="s">
        <v>92</v>
      </c>
      <c r="D37" s="197">
        <v>1.4E-2</v>
      </c>
      <c r="E37" s="196" t="s">
        <v>103</v>
      </c>
      <c r="F37" s="175">
        <v>9.5327082393001361E-5</v>
      </c>
      <c r="G37" s="144">
        <v>52.0913018540991</v>
      </c>
      <c r="H37" s="287">
        <v>0.10148248828466723</v>
      </c>
      <c r="I37" s="288">
        <v>9.5327082393001361E-5</v>
      </c>
      <c r="J37" s="286"/>
    </row>
    <row r="38" spans="2:10" ht="18" customHeight="1" x14ac:dyDescent="0.2">
      <c r="B38" s="163" t="s">
        <v>19</v>
      </c>
      <c r="C38" s="199" t="s">
        <v>93</v>
      </c>
      <c r="D38" s="197">
        <v>2.9E-4</v>
      </c>
      <c r="E38" s="196" t="s">
        <v>102</v>
      </c>
      <c r="F38" s="175">
        <v>2.9402276748649592E-5</v>
      </c>
      <c r="G38" s="144">
        <v>16.066817895436934</v>
      </c>
      <c r="H38" s="287">
        <v>0.10141656347902288</v>
      </c>
      <c r="I38" s="288">
        <v>2.9402276748649592E-5</v>
      </c>
      <c r="J38" s="286"/>
    </row>
    <row r="39" spans="2:10" ht="18" customHeight="1" x14ac:dyDescent="0.2">
      <c r="B39" s="163" t="s">
        <v>20</v>
      </c>
      <c r="C39" s="199" t="s">
        <v>94</v>
      </c>
      <c r="D39" s="197">
        <v>1.2E-4</v>
      </c>
      <c r="E39" s="196" t="s">
        <v>102</v>
      </c>
      <c r="F39" s="175">
        <v>3.1292333704427411E-5</v>
      </c>
      <c r="G39" s="144">
        <v>17.099635904058694</v>
      </c>
      <c r="H39" s="287">
        <v>0.10141845353597866</v>
      </c>
      <c r="I39" s="288">
        <v>3.1292333704427411E-5</v>
      </c>
      <c r="J39" s="286"/>
    </row>
    <row r="40" spans="2:10" ht="18" customHeight="1" x14ac:dyDescent="0.2">
      <c r="B40" s="163" t="s">
        <v>21</v>
      </c>
      <c r="C40" s="199" t="s">
        <v>95</v>
      </c>
      <c r="D40" s="197">
        <v>1E-3</v>
      </c>
      <c r="E40" s="196" t="s">
        <v>103</v>
      </c>
      <c r="F40" s="175">
        <v>1.0138716120226821E-4</v>
      </c>
      <c r="G40" s="144">
        <v>55.402820329108302</v>
      </c>
      <c r="H40" s="287">
        <v>0.1014885483634765</v>
      </c>
      <c r="I40" s="288">
        <v>1.0138716120226821E-4</v>
      </c>
      <c r="J40" s="286"/>
    </row>
    <row r="41" spans="2:10" ht="18" customHeight="1" x14ac:dyDescent="0.2">
      <c r="B41" s="163" t="s">
        <v>22</v>
      </c>
      <c r="C41" s="67" t="s">
        <v>128</v>
      </c>
      <c r="D41" s="71">
        <v>0</v>
      </c>
      <c r="E41" s="95" t="s">
        <v>102</v>
      </c>
      <c r="F41" s="175">
        <v>0</v>
      </c>
      <c r="G41" s="144">
        <v>0</v>
      </c>
      <c r="H41" s="287" t="s">
        <v>85</v>
      </c>
      <c r="I41" s="288" t="s">
        <v>85</v>
      </c>
      <c r="J41" s="286"/>
    </row>
    <row r="42" spans="2:10" ht="18" customHeight="1" x14ac:dyDescent="0.2">
      <c r="B42" s="163" t="s">
        <v>23</v>
      </c>
      <c r="C42" s="67" t="s">
        <v>128</v>
      </c>
      <c r="D42" s="71">
        <v>0</v>
      </c>
      <c r="E42" s="95" t="s">
        <v>102</v>
      </c>
      <c r="F42" s="175">
        <v>0</v>
      </c>
      <c r="G42" s="144">
        <v>0</v>
      </c>
      <c r="H42" s="287" t="s">
        <v>85</v>
      </c>
      <c r="I42" s="288" t="s">
        <v>85</v>
      </c>
      <c r="J42" s="286"/>
    </row>
    <row r="43" spans="2:10" ht="18" customHeight="1" x14ac:dyDescent="0.2">
      <c r="B43" s="163" t="s">
        <v>24</v>
      </c>
      <c r="C43" s="68" t="s">
        <v>128</v>
      </c>
      <c r="D43" s="187">
        <v>0</v>
      </c>
      <c r="E43" s="96" t="s">
        <v>102</v>
      </c>
      <c r="F43" s="175">
        <v>0</v>
      </c>
      <c r="G43" s="144">
        <v>0</v>
      </c>
      <c r="H43" s="287" t="s">
        <v>85</v>
      </c>
      <c r="I43" s="288" t="s">
        <v>85</v>
      </c>
      <c r="J43" s="286"/>
    </row>
    <row r="44" spans="2:10" ht="9" customHeight="1" x14ac:dyDescent="0.2">
      <c r="B44" s="163"/>
      <c r="C44" s="190"/>
      <c r="D44" s="191"/>
      <c r="E44" s="191"/>
      <c r="F44" s="192"/>
      <c r="G44" s="189"/>
      <c r="H44" s="287"/>
      <c r="I44" s="288"/>
      <c r="J44" s="286"/>
    </row>
    <row r="45" spans="2:10" x14ac:dyDescent="0.2">
      <c r="B45" s="289"/>
      <c r="C45" s="170" t="s">
        <v>3</v>
      </c>
      <c r="D45" s="200" t="s">
        <v>104</v>
      </c>
      <c r="E45" s="172" t="s">
        <v>88</v>
      </c>
      <c r="F45" s="285"/>
      <c r="G45" s="285"/>
      <c r="H45" s="285"/>
      <c r="I45" s="285"/>
      <c r="J45" s="286"/>
    </row>
    <row r="46" spans="2:10" x14ac:dyDescent="0.2">
      <c r="B46" s="289"/>
      <c r="C46" s="170" t="s">
        <v>4</v>
      </c>
      <c r="D46" s="171" t="s">
        <v>96</v>
      </c>
      <c r="E46" s="172" t="s">
        <v>86</v>
      </c>
      <c r="F46" s="285"/>
      <c r="G46" s="285"/>
      <c r="H46" s="285"/>
      <c r="I46" s="285"/>
      <c r="J46" s="286"/>
    </row>
    <row r="47" spans="2:10" ht="9" customHeight="1" x14ac:dyDescent="0.2">
      <c r="B47" s="289"/>
      <c r="C47" s="285"/>
      <c r="D47" s="285"/>
      <c r="E47" s="285"/>
      <c r="F47" s="285"/>
      <c r="G47" s="285"/>
      <c r="H47" s="285"/>
      <c r="I47" s="285"/>
      <c r="J47" s="286"/>
    </row>
    <row r="48" spans="2:10" x14ac:dyDescent="0.2">
      <c r="B48" s="289"/>
      <c r="C48" s="288" t="s">
        <v>12</v>
      </c>
      <c r="D48" s="290">
        <v>2</v>
      </c>
      <c r="E48" s="285"/>
      <c r="F48" s="285"/>
      <c r="G48" s="285"/>
      <c r="H48" s="285"/>
      <c r="I48" s="285"/>
      <c r="J48" s="286"/>
    </row>
    <row r="49" spans="2:10" ht="9" customHeight="1" x14ac:dyDescent="0.2">
      <c r="B49" s="289"/>
      <c r="C49" s="288"/>
      <c r="D49" s="291"/>
      <c r="E49" s="285"/>
      <c r="F49" s="285"/>
      <c r="G49" s="285"/>
      <c r="H49" s="285"/>
      <c r="I49" s="285"/>
      <c r="J49" s="286"/>
    </row>
    <row r="50" spans="2:10" ht="15" x14ac:dyDescent="0.25">
      <c r="B50" s="289"/>
      <c r="C50" s="150" t="s">
        <v>5</v>
      </c>
      <c r="D50" s="201" t="s">
        <v>105</v>
      </c>
      <c r="E50" s="152"/>
      <c r="F50" s="349" t="s">
        <v>97</v>
      </c>
      <c r="G50" s="349"/>
      <c r="H50" s="285"/>
      <c r="I50" s="285"/>
      <c r="J50" s="286"/>
    </row>
    <row r="51" spans="2:10" ht="6" customHeight="1" x14ac:dyDescent="0.25">
      <c r="B51" s="289"/>
      <c r="C51" s="150"/>
      <c r="D51" s="150"/>
      <c r="E51" s="152"/>
      <c r="F51" s="292"/>
      <c r="G51" s="292"/>
      <c r="H51" s="285"/>
      <c r="I51" s="285"/>
      <c r="J51" s="286"/>
    </row>
    <row r="52" spans="2:10" ht="15" x14ac:dyDescent="0.25">
      <c r="B52" s="203" t="s">
        <v>118</v>
      </c>
      <c r="C52" s="293"/>
      <c r="D52" s="202"/>
      <c r="E52" s="202"/>
      <c r="F52" s="202"/>
      <c r="G52" s="294"/>
      <c r="H52" s="293"/>
      <c r="I52" s="293"/>
      <c r="J52" s="295"/>
    </row>
    <row r="53" spans="2:10" ht="15" x14ac:dyDescent="0.25">
      <c r="B53" s="203" t="s">
        <v>125</v>
      </c>
      <c r="C53" s="293"/>
      <c r="D53" s="202"/>
      <c r="E53" s="202"/>
      <c r="F53" s="202"/>
      <c r="G53" s="294"/>
      <c r="H53" s="293"/>
      <c r="I53" s="293"/>
      <c r="J53" s="295"/>
    </row>
    <row r="54" spans="2:10" ht="9" customHeight="1" thickBot="1" x14ac:dyDescent="0.25">
      <c r="B54" s="296"/>
      <c r="C54" s="297"/>
      <c r="D54" s="297"/>
      <c r="E54" s="297"/>
      <c r="F54" s="297"/>
      <c r="G54" s="297"/>
      <c r="H54" s="297"/>
      <c r="I54" s="297"/>
      <c r="J54" s="298"/>
    </row>
  </sheetData>
  <sheetProtection sheet="1" selectLockedCells="1" selectUnlockedCells="1"/>
  <mergeCells count="1">
    <mergeCell ref="F50:G50"/>
  </mergeCells>
  <dataValidations count="1">
    <dataValidation type="list" allowBlank="1" showInputMessage="1" showErrorMessage="1" sqref="S5 E5:N5">
      <formula1>"1 s,95%,2 s,99%,3 s,Rechteck,Dreieck"</formula1>
    </dataValidation>
  </dataValidations>
  <pageMargins left="0" right="0" top="0.78740157480314965" bottom="0.59055118110236227" header="0.31496062992125984" footer="0.31496062992125984"/>
  <pageSetup paperSize="9" scale="64" orientation="landscape"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CD70"/>
  <sheetViews>
    <sheetView workbookViewId="0">
      <selection activeCell="D2" sqref="D2:E2"/>
    </sheetView>
  </sheetViews>
  <sheetFormatPr baseColWidth="10" defaultRowHeight="12.75" x14ac:dyDescent="0.2"/>
  <cols>
    <col min="1" max="1" width="7" style="5" customWidth="1"/>
    <col min="2" max="2" width="16" style="5" customWidth="1"/>
    <col min="3" max="4" width="10.7109375" style="5" customWidth="1"/>
    <col min="5" max="5" width="8.42578125" style="5" customWidth="1"/>
    <col min="6" max="6" width="4.28515625" style="5" customWidth="1"/>
    <col min="7" max="7" width="11.42578125" style="5"/>
    <col min="8" max="8" width="14.5703125" style="5" customWidth="1"/>
    <col min="9" max="9" width="11.42578125" style="5"/>
    <col min="10" max="10" width="3.42578125" style="5" customWidth="1"/>
    <col min="11" max="82" width="11.42578125" style="4"/>
    <col min="83" max="16384" width="11.42578125" style="5"/>
  </cols>
  <sheetData>
    <row r="1" spans="1:11" s="3" customFormat="1" ht="18.75" customHeight="1" x14ac:dyDescent="0.25">
      <c r="A1" s="77"/>
      <c r="B1" s="78"/>
      <c r="C1" s="79"/>
      <c r="D1" s="308" t="s">
        <v>133</v>
      </c>
      <c r="E1" s="309"/>
      <c r="F1" s="310"/>
      <c r="G1" s="311"/>
      <c r="H1" s="311"/>
      <c r="I1" s="312"/>
      <c r="J1" s="2"/>
      <c r="K1" s="5"/>
    </row>
    <row r="2" spans="1:11" s="3" customFormat="1" ht="15.75" customHeight="1" x14ac:dyDescent="0.2">
      <c r="A2" s="80"/>
      <c r="B2" s="81"/>
      <c r="C2" s="82"/>
      <c r="D2" s="110" t="s">
        <v>32</v>
      </c>
      <c r="E2" s="249" t="s">
        <v>141</v>
      </c>
      <c r="F2" s="314"/>
      <c r="G2" s="313"/>
      <c r="H2" s="313"/>
      <c r="I2" s="315"/>
      <c r="J2" s="2"/>
    </row>
    <row r="3" spans="1:11" s="3" customFormat="1" ht="15.75" customHeight="1" x14ac:dyDescent="0.2">
      <c r="A3" s="84"/>
      <c r="B3" s="85"/>
      <c r="C3" s="86"/>
      <c r="D3" s="353" t="s">
        <v>65</v>
      </c>
      <c r="E3" s="354"/>
      <c r="F3" s="357"/>
      <c r="G3" s="357"/>
      <c r="H3" s="357"/>
      <c r="I3" s="358"/>
      <c r="J3" s="2"/>
    </row>
    <row r="4" spans="1:11" s="3" customFormat="1" ht="14.25" customHeight="1" thickBot="1" x14ac:dyDescent="0.25">
      <c r="A4" s="87"/>
      <c r="B4" s="88"/>
      <c r="C4" s="89"/>
      <c r="D4" s="355"/>
      <c r="E4" s="356"/>
      <c r="F4" s="359"/>
      <c r="G4" s="359"/>
      <c r="H4" s="359"/>
      <c r="I4" s="360"/>
      <c r="J4" s="2"/>
    </row>
    <row r="5" spans="1:11" x14ac:dyDescent="0.2">
      <c r="A5" s="38" t="s">
        <v>123</v>
      </c>
      <c r="B5" s="100"/>
      <c r="C5" s="100"/>
      <c r="D5" s="100"/>
      <c r="E5" s="100"/>
      <c r="F5" s="100"/>
      <c r="G5" s="100"/>
      <c r="H5" s="100"/>
      <c r="I5" s="35"/>
      <c r="J5" s="2"/>
    </row>
    <row r="6" spans="1:11" x14ac:dyDescent="0.2">
      <c r="A6" s="37" t="s">
        <v>31</v>
      </c>
      <c r="B6" s="100"/>
      <c r="C6" s="100"/>
      <c r="D6" s="100"/>
      <c r="E6" s="100"/>
      <c r="F6" s="100"/>
      <c r="G6" s="100"/>
      <c r="H6" s="100"/>
      <c r="I6" s="35"/>
      <c r="J6" s="2"/>
    </row>
    <row r="7" spans="1:11" ht="18.75" customHeight="1" x14ac:dyDescent="0.2">
      <c r="A7" s="6"/>
      <c r="B7" s="7" t="s">
        <v>0</v>
      </c>
      <c r="C7" s="8"/>
      <c r="D7" s="8"/>
      <c r="E7" s="8"/>
      <c r="F7" s="8"/>
      <c r="G7" s="8"/>
      <c r="H7" s="8"/>
      <c r="I7" s="9"/>
      <c r="J7" s="2"/>
    </row>
    <row r="8" spans="1:11" x14ac:dyDescent="0.2">
      <c r="A8" s="10"/>
      <c r="B8" s="11" t="s">
        <v>8</v>
      </c>
      <c r="C8" s="3" t="s">
        <v>1</v>
      </c>
      <c r="D8" s="3"/>
      <c r="E8" s="3"/>
      <c r="F8" s="3"/>
      <c r="G8" s="3"/>
      <c r="H8" s="3"/>
      <c r="I8" s="12"/>
      <c r="J8" s="2"/>
    </row>
    <row r="9" spans="1:11" ht="15.75" x14ac:dyDescent="0.3">
      <c r="A9" s="10"/>
      <c r="B9" s="11" t="s">
        <v>9</v>
      </c>
      <c r="C9" s="3" t="s">
        <v>6</v>
      </c>
      <c r="D9" s="3"/>
      <c r="E9" s="3"/>
      <c r="F9" s="3"/>
      <c r="G9" s="3"/>
      <c r="H9" s="3"/>
      <c r="I9" s="12"/>
      <c r="J9" s="2"/>
    </row>
    <row r="10" spans="1:11" ht="15.75" x14ac:dyDescent="0.3">
      <c r="A10" s="10"/>
      <c r="B10" s="11" t="s">
        <v>10</v>
      </c>
      <c r="C10" s="3" t="s">
        <v>11</v>
      </c>
      <c r="D10" s="3"/>
      <c r="E10" s="3"/>
      <c r="F10" s="3"/>
      <c r="G10" s="3"/>
      <c r="H10" s="3"/>
      <c r="I10" s="12"/>
      <c r="J10" s="2"/>
    </row>
    <row r="11" spans="1:11" x14ac:dyDescent="0.2">
      <c r="A11" s="10"/>
      <c r="B11" s="11" t="s">
        <v>7</v>
      </c>
      <c r="C11" s="3" t="s">
        <v>2</v>
      </c>
      <c r="D11" s="3"/>
      <c r="E11" s="3"/>
      <c r="F11" s="3"/>
      <c r="G11" s="3"/>
      <c r="H11" s="3"/>
      <c r="I11" s="12"/>
      <c r="J11" s="2"/>
    </row>
    <row r="12" spans="1:11" ht="8.25" customHeight="1" x14ac:dyDescent="0.2">
      <c r="A12" s="13"/>
      <c r="B12" s="14"/>
      <c r="C12" s="15"/>
      <c r="D12" s="15"/>
      <c r="E12" s="15"/>
      <c r="F12" s="15"/>
      <c r="G12" s="15"/>
      <c r="H12" s="15"/>
      <c r="I12" s="16"/>
      <c r="J12" s="2"/>
    </row>
    <row r="13" spans="1:11" ht="19.5" customHeight="1" x14ac:dyDescent="0.2">
      <c r="A13" s="39" t="s">
        <v>33</v>
      </c>
      <c r="B13" s="8"/>
      <c r="C13" s="8"/>
      <c r="D13" s="8"/>
      <c r="E13" s="8"/>
      <c r="F13" s="8"/>
      <c r="G13" s="8"/>
      <c r="H13" s="8"/>
      <c r="I13" s="9"/>
      <c r="J13" s="2"/>
    </row>
    <row r="14" spans="1:11" x14ac:dyDescent="0.2">
      <c r="A14" s="227" t="s">
        <v>140</v>
      </c>
      <c r="B14" s="228"/>
      <c r="C14" s="228"/>
      <c r="D14" s="228"/>
      <c r="E14" s="228"/>
      <c r="F14" s="228"/>
      <c r="G14" s="228"/>
      <c r="H14" s="228"/>
      <c r="I14" s="229"/>
      <c r="J14" s="2"/>
    </row>
    <row r="15" spans="1:11" x14ac:dyDescent="0.2">
      <c r="A15" s="230" t="s">
        <v>122</v>
      </c>
      <c r="B15" s="231"/>
      <c r="C15" s="231"/>
      <c r="D15" s="231"/>
      <c r="E15" s="231"/>
      <c r="F15" s="231"/>
      <c r="G15" s="231"/>
      <c r="H15" s="231"/>
      <c r="I15" s="232"/>
      <c r="J15" s="2"/>
    </row>
    <row r="16" spans="1:11" x14ac:dyDescent="0.2">
      <c r="A16" s="17"/>
      <c r="B16" s="4"/>
      <c r="C16" s="4"/>
      <c r="D16" s="4"/>
      <c r="E16" s="4"/>
      <c r="F16" s="4"/>
      <c r="G16" s="4"/>
      <c r="H16" s="4"/>
      <c r="I16" s="4"/>
      <c r="J16" s="94"/>
    </row>
    <row r="17" spans="1:14" x14ac:dyDescent="0.2">
      <c r="A17" s="17"/>
      <c r="B17" s="18" t="s">
        <v>26</v>
      </c>
      <c r="C17" s="19"/>
      <c r="D17" s="4"/>
      <c r="E17" s="4"/>
      <c r="F17" s="4"/>
      <c r="G17" s="4"/>
      <c r="H17" s="4"/>
      <c r="I17" s="4"/>
      <c r="J17" s="2"/>
    </row>
    <row r="18" spans="1:14" ht="15" customHeight="1" thickBot="1" x14ac:dyDescent="0.25">
      <c r="A18" s="20" t="s">
        <v>14</v>
      </c>
      <c r="B18" s="305" t="s">
        <v>102</v>
      </c>
      <c r="C18" s="233" t="s">
        <v>88</v>
      </c>
      <c r="D18" s="21"/>
      <c r="E18" s="4"/>
      <c r="F18" s="4"/>
      <c r="G18" s="4"/>
      <c r="H18" s="4"/>
      <c r="I18" s="4"/>
      <c r="J18" s="2"/>
    </row>
    <row r="19" spans="1:14" ht="12.75" customHeight="1" x14ac:dyDescent="0.2">
      <c r="A19" s="20"/>
      <c r="B19" s="306"/>
      <c r="C19" s="307"/>
      <c r="D19" s="21"/>
      <c r="E19" s="4"/>
      <c r="F19" s="4"/>
      <c r="G19" s="4"/>
      <c r="H19" s="4"/>
      <c r="I19" s="4"/>
      <c r="J19" s="2"/>
    </row>
    <row r="20" spans="1:14" ht="14.25" customHeight="1" x14ac:dyDescent="0.25">
      <c r="A20" s="22"/>
      <c r="B20" s="19"/>
      <c r="C20" s="234" t="s">
        <v>99</v>
      </c>
      <c r="D20" s="19" t="s">
        <v>34</v>
      </c>
      <c r="E20" s="23" t="s">
        <v>29</v>
      </c>
      <c r="F20" s="24" t="s">
        <v>27</v>
      </c>
      <c r="G20" s="4"/>
      <c r="H20" s="4"/>
      <c r="I20" s="4"/>
      <c r="J20" s="2"/>
    </row>
    <row r="21" spans="1:14" ht="14.25" customHeight="1" x14ac:dyDescent="0.2">
      <c r="A21" s="22"/>
      <c r="B21" s="99" t="s">
        <v>67</v>
      </c>
      <c r="C21" s="235" t="s">
        <v>100</v>
      </c>
      <c r="D21" s="236" t="s">
        <v>88</v>
      </c>
      <c r="E21" s="237"/>
      <c r="F21" s="25" t="s">
        <v>28</v>
      </c>
      <c r="G21" s="4"/>
      <c r="H21" s="4"/>
      <c r="I21" s="4"/>
      <c r="J21" s="2"/>
    </row>
    <row r="22" spans="1:14" ht="18" customHeight="1" x14ac:dyDescent="0.2">
      <c r="A22" s="20" t="s">
        <v>15</v>
      </c>
      <c r="B22" s="238" t="s">
        <v>90</v>
      </c>
      <c r="C22" s="239">
        <v>1.0999999999999999E-2</v>
      </c>
      <c r="D22" s="240" t="s">
        <v>101</v>
      </c>
      <c r="E22" s="316">
        <v>7.4296101074219911E-5</v>
      </c>
      <c r="F22" s="26">
        <v>40.598962335639293</v>
      </c>
      <c r="G22" s="41">
        <v>0.10131286510120001</v>
      </c>
      <c r="H22" s="31">
        <v>7.4296101074219911E-5</v>
      </c>
      <c r="I22" s="4"/>
      <c r="J22" s="2"/>
    </row>
    <row r="23" spans="1:14" ht="18" customHeight="1" x14ac:dyDescent="0.2">
      <c r="A23" s="20" t="s">
        <v>16</v>
      </c>
      <c r="B23" s="241" t="s">
        <v>89</v>
      </c>
      <c r="C23" s="242">
        <v>3.8E-3</v>
      </c>
      <c r="D23" s="243" t="s">
        <v>102</v>
      </c>
      <c r="E23" s="316">
        <v>1.8865036727627738E-6</v>
      </c>
      <c r="F23" s="26">
        <v>1.0308763239140839</v>
      </c>
      <c r="G23" s="41">
        <v>0.10138527469860147</v>
      </c>
      <c r="H23" s="31">
        <v>1.8865036727627738E-6</v>
      </c>
      <c r="I23" s="4"/>
      <c r="J23" s="2"/>
    </row>
    <row r="24" spans="1:14" ht="18" customHeight="1" x14ac:dyDescent="0.2">
      <c r="A24" s="20" t="s">
        <v>17</v>
      </c>
      <c r="B24" s="241" t="s">
        <v>91</v>
      </c>
      <c r="C24" s="242">
        <v>1.4999999999999999E-2</v>
      </c>
      <c r="D24" s="243" t="s">
        <v>101</v>
      </c>
      <c r="E24" s="316">
        <v>8.1522777702167093E-5</v>
      </c>
      <c r="F24" s="26">
        <v>44.547965957468357</v>
      </c>
      <c r="G24" s="41">
        <v>0.10130563842457206</v>
      </c>
      <c r="H24" s="31">
        <v>8.1522777702167093E-5</v>
      </c>
      <c r="I24" s="4"/>
      <c r="J24" s="2"/>
      <c r="N24" s="40"/>
    </row>
    <row r="25" spans="1:14" ht="18" customHeight="1" x14ac:dyDescent="0.2">
      <c r="A25" s="20" t="s">
        <v>18</v>
      </c>
      <c r="B25" s="241" t="s">
        <v>92</v>
      </c>
      <c r="C25" s="242">
        <v>1.4E-2</v>
      </c>
      <c r="D25" s="243" t="s">
        <v>103</v>
      </c>
      <c r="E25" s="316">
        <v>9.5327082393001361E-5</v>
      </c>
      <c r="F25" s="26">
        <v>52.0913018540991</v>
      </c>
      <c r="G25" s="41">
        <v>0.10148248828466723</v>
      </c>
      <c r="H25" s="31">
        <v>9.5327082393001361E-5</v>
      </c>
      <c r="I25" s="4"/>
      <c r="J25" s="2"/>
    </row>
    <row r="26" spans="1:14" ht="18" customHeight="1" x14ac:dyDescent="0.2">
      <c r="A26" s="20" t="s">
        <v>19</v>
      </c>
      <c r="B26" s="241" t="s">
        <v>93</v>
      </c>
      <c r="C26" s="242">
        <v>2.9E-4</v>
      </c>
      <c r="D26" s="243" t="s">
        <v>102</v>
      </c>
      <c r="E26" s="316">
        <v>2.9402276748649592E-5</v>
      </c>
      <c r="F26" s="26">
        <v>16.066817895436934</v>
      </c>
      <c r="G26" s="41">
        <v>0.10141656347902288</v>
      </c>
      <c r="H26" s="31">
        <v>2.9402276748649592E-5</v>
      </c>
      <c r="I26" s="4"/>
      <c r="J26" s="2"/>
    </row>
    <row r="27" spans="1:14" ht="18" customHeight="1" x14ac:dyDescent="0.2">
      <c r="A27" s="20" t="s">
        <v>20</v>
      </c>
      <c r="B27" s="241" t="s">
        <v>94</v>
      </c>
      <c r="C27" s="242">
        <v>1.2E-4</v>
      </c>
      <c r="D27" s="243" t="s">
        <v>102</v>
      </c>
      <c r="E27" s="316">
        <v>3.1292333704427411E-5</v>
      </c>
      <c r="F27" s="26">
        <v>17.099635904058694</v>
      </c>
      <c r="G27" s="41">
        <v>0.10141845353597866</v>
      </c>
      <c r="H27" s="31">
        <v>3.1292333704427411E-5</v>
      </c>
      <c r="I27" s="4"/>
      <c r="J27" s="2"/>
    </row>
    <row r="28" spans="1:14" ht="18" customHeight="1" x14ac:dyDescent="0.2">
      <c r="A28" s="20" t="s">
        <v>21</v>
      </c>
      <c r="B28" s="241" t="s">
        <v>95</v>
      </c>
      <c r="C28" s="242">
        <v>1E-3</v>
      </c>
      <c r="D28" s="243" t="s">
        <v>103</v>
      </c>
      <c r="E28" s="316">
        <v>1.0138716120226821E-4</v>
      </c>
      <c r="F28" s="26">
        <v>55.402820329108302</v>
      </c>
      <c r="G28" s="41">
        <v>0.1014885483634765</v>
      </c>
      <c r="H28" s="31">
        <v>1.0138716120226821E-4</v>
      </c>
      <c r="I28" s="4"/>
      <c r="J28" s="2"/>
    </row>
    <row r="29" spans="1:14" ht="18" customHeight="1" x14ac:dyDescent="0.2">
      <c r="A29" s="20" t="s">
        <v>22</v>
      </c>
      <c r="B29" s="241" t="s">
        <v>85</v>
      </c>
      <c r="C29" s="242" t="s">
        <v>85</v>
      </c>
      <c r="D29" s="243" t="s">
        <v>85</v>
      </c>
      <c r="E29" s="316" t="s">
        <v>85</v>
      </c>
      <c r="F29" s="26" t="s">
        <v>85</v>
      </c>
      <c r="G29" s="41" t="s">
        <v>85</v>
      </c>
      <c r="H29" s="31" t="s">
        <v>85</v>
      </c>
      <c r="I29" s="4" t="s">
        <v>85</v>
      </c>
      <c r="J29" s="2"/>
    </row>
    <row r="30" spans="1:14" ht="18" customHeight="1" x14ac:dyDescent="0.2">
      <c r="A30" s="20" t="s">
        <v>23</v>
      </c>
      <c r="B30" s="241" t="s">
        <v>85</v>
      </c>
      <c r="C30" s="242" t="s">
        <v>85</v>
      </c>
      <c r="D30" s="243" t="s">
        <v>85</v>
      </c>
      <c r="E30" s="316" t="s">
        <v>85</v>
      </c>
      <c r="F30" s="26" t="s">
        <v>85</v>
      </c>
      <c r="G30" s="41" t="s">
        <v>85</v>
      </c>
      <c r="H30" s="31" t="s">
        <v>85</v>
      </c>
      <c r="I30" s="4" t="s">
        <v>85</v>
      </c>
      <c r="J30" s="2"/>
    </row>
    <row r="31" spans="1:14" ht="18" customHeight="1" x14ac:dyDescent="0.2">
      <c r="A31" s="20" t="s">
        <v>24</v>
      </c>
      <c r="B31" s="244" t="s">
        <v>85</v>
      </c>
      <c r="C31" s="245" t="s">
        <v>85</v>
      </c>
      <c r="D31" s="246" t="s">
        <v>85</v>
      </c>
      <c r="E31" s="316" t="s">
        <v>85</v>
      </c>
      <c r="F31" s="26" t="s">
        <v>85</v>
      </c>
      <c r="G31" s="41" t="s">
        <v>85</v>
      </c>
      <c r="H31" s="31" t="s">
        <v>85</v>
      </c>
      <c r="I31" s="4" t="s">
        <v>85</v>
      </c>
      <c r="J31" s="2"/>
    </row>
    <row r="32" spans="1:14" ht="9" customHeight="1" x14ac:dyDescent="0.2">
      <c r="A32" s="4"/>
      <c r="B32" s="4"/>
      <c r="C32" s="4"/>
      <c r="D32" s="4"/>
      <c r="E32" s="4"/>
      <c r="F32" s="4"/>
      <c r="G32" s="4"/>
      <c r="H32" s="4"/>
      <c r="I32" s="4"/>
      <c r="J32" s="2"/>
    </row>
    <row r="33" spans="1:10" x14ac:dyDescent="0.2">
      <c r="A33" s="4"/>
      <c r="B33" s="27" t="s">
        <v>3</v>
      </c>
      <c r="C33" s="28" t="s">
        <v>104</v>
      </c>
      <c r="D33" s="29" t="s">
        <v>88</v>
      </c>
      <c r="E33" s="4"/>
      <c r="F33" s="4"/>
      <c r="G33" s="4"/>
      <c r="H33" s="4"/>
      <c r="I33" s="4"/>
      <c r="J33" s="2"/>
    </row>
    <row r="34" spans="1:10" x14ac:dyDescent="0.2">
      <c r="A34" s="4"/>
      <c r="B34" s="27" t="s">
        <v>4</v>
      </c>
      <c r="C34" s="28" t="s">
        <v>96</v>
      </c>
      <c r="D34" s="30" t="s">
        <v>86</v>
      </c>
      <c r="E34" s="4"/>
      <c r="F34" s="4"/>
      <c r="G34" s="4"/>
      <c r="H34" s="4"/>
      <c r="I34" s="4"/>
      <c r="J34" s="2"/>
    </row>
    <row r="35" spans="1:10" ht="9" customHeight="1" x14ac:dyDescent="0.2">
      <c r="A35" s="4"/>
      <c r="B35" s="4"/>
      <c r="C35" s="4"/>
      <c r="D35" s="4"/>
      <c r="E35" s="4"/>
      <c r="F35" s="4"/>
      <c r="G35" s="4"/>
      <c r="H35" s="4"/>
      <c r="I35" s="4"/>
      <c r="J35" s="2"/>
    </row>
    <row r="36" spans="1:10" x14ac:dyDescent="0.2">
      <c r="A36" s="4"/>
      <c r="B36" s="31" t="s">
        <v>12</v>
      </c>
      <c r="C36" s="247">
        <v>2</v>
      </c>
      <c r="D36" s="4"/>
      <c r="E36" s="4"/>
      <c r="F36" s="4"/>
      <c r="G36" s="4"/>
      <c r="H36" s="4"/>
      <c r="I36" s="4"/>
      <c r="J36" s="2"/>
    </row>
    <row r="37" spans="1:10" ht="27" customHeight="1" x14ac:dyDescent="0.25">
      <c r="A37" s="4"/>
      <c r="B37" s="97" t="s">
        <v>5</v>
      </c>
      <c r="C37" s="98" t="s">
        <v>105</v>
      </c>
      <c r="D37" s="36"/>
      <c r="E37" s="350" t="s">
        <v>121</v>
      </c>
      <c r="F37" s="350"/>
      <c r="G37" s="350"/>
      <c r="H37" s="4"/>
      <c r="I37" s="4"/>
      <c r="J37" s="2"/>
    </row>
    <row r="38" spans="1:10" x14ac:dyDescent="0.2">
      <c r="A38" s="4"/>
      <c r="B38" s="4"/>
      <c r="C38" s="4"/>
      <c r="D38" s="4"/>
      <c r="E38" s="4"/>
      <c r="F38" s="4"/>
      <c r="G38" s="4"/>
      <c r="H38" s="4"/>
      <c r="I38" s="4"/>
      <c r="J38" s="2"/>
    </row>
    <row r="39" spans="1:10" x14ac:dyDescent="0.2">
      <c r="A39" s="32" t="s">
        <v>25</v>
      </c>
      <c r="B39" s="4"/>
      <c r="C39" s="4"/>
      <c r="D39" s="4"/>
      <c r="E39" s="4"/>
      <c r="F39" s="4"/>
      <c r="G39" s="4"/>
      <c r="H39" s="4"/>
      <c r="I39" s="4"/>
      <c r="J39" s="2"/>
    </row>
    <row r="40" spans="1:10" x14ac:dyDescent="0.2">
      <c r="A40" s="351" t="s">
        <v>87</v>
      </c>
      <c r="B40" s="351"/>
      <c r="C40" s="351"/>
      <c r="D40" s="351"/>
      <c r="E40" s="351"/>
      <c r="F40" s="351"/>
      <c r="G40" s="351"/>
      <c r="H40" s="351"/>
      <c r="I40" s="351"/>
      <c r="J40" s="2"/>
    </row>
    <row r="41" spans="1:10" x14ac:dyDescent="0.2">
      <c r="A41" s="352"/>
      <c r="B41" s="352"/>
      <c r="C41" s="352"/>
      <c r="D41" s="352"/>
      <c r="E41" s="352"/>
      <c r="F41" s="352"/>
      <c r="G41" s="352"/>
      <c r="H41" s="352"/>
      <c r="I41" s="352"/>
      <c r="J41" s="2"/>
    </row>
    <row r="42" spans="1:10" x14ac:dyDescent="0.2">
      <c r="A42" s="352"/>
      <c r="B42" s="352"/>
      <c r="C42" s="352"/>
      <c r="D42" s="352"/>
      <c r="E42" s="352"/>
      <c r="F42" s="352"/>
      <c r="G42" s="352"/>
      <c r="H42" s="352"/>
      <c r="I42" s="352"/>
      <c r="J42" s="2"/>
    </row>
    <row r="43" spans="1:10" x14ac:dyDescent="0.2">
      <c r="A43" s="352"/>
      <c r="B43" s="352"/>
      <c r="C43" s="352"/>
      <c r="D43" s="352"/>
      <c r="E43" s="352"/>
      <c r="F43" s="352"/>
      <c r="G43" s="352"/>
      <c r="H43" s="352"/>
      <c r="I43" s="352"/>
      <c r="J43" s="2"/>
    </row>
    <row r="44" spans="1:10" x14ac:dyDescent="0.2">
      <c r="A44" s="352"/>
      <c r="B44" s="352"/>
      <c r="C44" s="352"/>
      <c r="D44" s="352"/>
      <c r="E44" s="352"/>
      <c r="F44" s="352"/>
      <c r="G44" s="352"/>
      <c r="H44" s="352"/>
      <c r="I44" s="352"/>
      <c r="J44" s="2"/>
    </row>
    <row r="45" spans="1:10" x14ac:dyDescent="0.2">
      <c r="A45" s="352"/>
      <c r="B45" s="352"/>
      <c r="C45" s="352"/>
      <c r="D45" s="352"/>
      <c r="E45" s="352"/>
      <c r="F45" s="352"/>
      <c r="G45" s="352"/>
      <c r="H45" s="352"/>
      <c r="I45" s="352"/>
      <c r="J45" s="2"/>
    </row>
    <row r="46" spans="1:10" x14ac:dyDescent="0.2">
      <c r="A46" s="352"/>
      <c r="B46" s="352"/>
      <c r="C46" s="352"/>
      <c r="D46" s="352"/>
      <c r="E46" s="352"/>
      <c r="F46" s="352"/>
      <c r="G46" s="352"/>
      <c r="H46" s="352"/>
      <c r="I46" s="352"/>
      <c r="J46" s="2"/>
    </row>
    <row r="47" spans="1:10" x14ac:dyDescent="0.2">
      <c r="A47" s="352"/>
      <c r="B47" s="352"/>
      <c r="C47" s="352"/>
      <c r="D47" s="352"/>
      <c r="E47" s="352"/>
      <c r="F47" s="352"/>
      <c r="G47" s="352"/>
      <c r="H47" s="352"/>
      <c r="I47" s="352"/>
      <c r="J47" s="2"/>
    </row>
    <row r="48" spans="1:10" x14ac:dyDescent="0.2">
      <c r="A48" s="352"/>
      <c r="B48" s="352"/>
      <c r="C48" s="352"/>
      <c r="D48" s="352"/>
      <c r="E48" s="352"/>
      <c r="F48" s="352"/>
      <c r="G48" s="352"/>
      <c r="H48" s="352"/>
      <c r="I48" s="352"/>
      <c r="J48" s="2"/>
    </row>
    <row r="49" spans="1:10" x14ac:dyDescent="0.2">
      <c r="A49" s="352"/>
      <c r="B49" s="352"/>
      <c r="C49" s="352"/>
      <c r="D49" s="352"/>
      <c r="E49" s="352"/>
      <c r="F49" s="352"/>
      <c r="G49" s="352"/>
      <c r="H49" s="352"/>
      <c r="I49" s="352"/>
      <c r="J49" s="2"/>
    </row>
    <row r="50" spans="1:10" x14ac:dyDescent="0.2">
      <c r="A50" s="352"/>
      <c r="B50" s="352"/>
      <c r="C50" s="352"/>
      <c r="D50" s="352"/>
      <c r="E50" s="352"/>
      <c r="F50" s="352"/>
      <c r="G50" s="352"/>
      <c r="H50" s="352"/>
      <c r="I50" s="352"/>
      <c r="J50" s="2"/>
    </row>
    <row r="51" spans="1:10" x14ac:dyDescent="0.2">
      <c r="A51" s="352"/>
      <c r="B51" s="352"/>
      <c r="C51" s="352"/>
      <c r="D51" s="352"/>
      <c r="E51" s="352"/>
      <c r="F51" s="352"/>
      <c r="G51" s="352"/>
      <c r="H51" s="352"/>
      <c r="I51" s="352"/>
      <c r="J51" s="2"/>
    </row>
    <row r="52" spans="1:10" ht="8.25" customHeight="1" x14ac:dyDescent="0.2">
      <c r="A52" s="33"/>
      <c r="B52" s="33"/>
      <c r="C52" s="33"/>
      <c r="D52" s="33"/>
      <c r="E52" s="34"/>
      <c r="F52" s="34"/>
      <c r="G52" s="34"/>
      <c r="H52" s="33"/>
      <c r="I52" s="33"/>
      <c r="J52" s="2"/>
    </row>
    <row r="53" spans="1:10" ht="15" customHeight="1" x14ac:dyDescent="0.2">
      <c r="A53" s="362"/>
      <c r="B53" s="362"/>
      <c r="C53" s="4"/>
      <c r="D53" s="4"/>
      <c r="E53" s="248"/>
      <c r="F53" s="248"/>
      <c r="G53" s="248"/>
      <c r="H53" s="41"/>
      <c r="I53" s="41"/>
      <c r="J53" s="2"/>
    </row>
    <row r="54" spans="1:10" x14ac:dyDescent="0.2">
      <c r="A54" s="361" t="s">
        <v>30</v>
      </c>
      <c r="B54" s="361"/>
      <c r="C54" s="4"/>
      <c r="D54" s="4"/>
      <c r="E54" s="83"/>
      <c r="F54" s="83"/>
      <c r="G54" s="83"/>
      <c r="H54" s="41"/>
      <c r="I54" s="41"/>
      <c r="J54" s="2"/>
    </row>
    <row r="55" spans="1:10" x14ac:dyDescent="0.2">
      <c r="A55" s="2"/>
      <c r="B55" s="2"/>
      <c r="C55" s="2"/>
      <c r="D55" s="2"/>
      <c r="E55" s="2"/>
      <c r="F55" s="2"/>
      <c r="G55" s="2"/>
      <c r="H55" s="2"/>
      <c r="I55" s="2"/>
      <c r="J55" s="2"/>
    </row>
    <row r="56" spans="1:10" x14ac:dyDescent="0.2">
      <c r="A56" s="4"/>
      <c r="B56" s="4"/>
      <c r="C56" s="4"/>
      <c r="D56" s="4"/>
      <c r="E56" s="4"/>
      <c r="F56" s="4"/>
      <c r="G56" s="4"/>
      <c r="H56" s="4"/>
      <c r="I56" s="4"/>
      <c r="J56" s="4"/>
    </row>
    <row r="57" spans="1:10" x14ac:dyDescent="0.2">
      <c r="A57" s="4"/>
      <c r="B57" s="4"/>
      <c r="C57" s="4"/>
      <c r="D57" s="4"/>
      <c r="E57" s="4"/>
      <c r="F57" s="4"/>
      <c r="G57" s="4"/>
      <c r="H57" s="4"/>
      <c r="I57" s="4"/>
      <c r="J57" s="4"/>
    </row>
    <row r="58" spans="1:10" x14ac:dyDescent="0.2">
      <c r="A58" s="4"/>
      <c r="B58" s="4"/>
      <c r="C58" s="4"/>
      <c r="D58" s="4"/>
      <c r="E58" s="4"/>
      <c r="F58" s="4"/>
      <c r="G58" s="4"/>
      <c r="H58" s="4"/>
      <c r="I58" s="4"/>
      <c r="J58" s="4"/>
    </row>
    <row r="59" spans="1:10" x14ac:dyDescent="0.2">
      <c r="A59" s="4"/>
      <c r="B59" s="4"/>
      <c r="C59" s="4"/>
      <c r="D59" s="4"/>
      <c r="E59" s="4"/>
      <c r="F59" s="4"/>
      <c r="G59" s="4"/>
      <c r="H59" s="4"/>
      <c r="I59" s="4"/>
      <c r="J59" s="4"/>
    </row>
    <row r="60" spans="1:10" x14ac:dyDescent="0.2">
      <c r="A60" s="4"/>
      <c r="B60" s="4"/>
      <c r="C60" s="4"/>
      <c r="D60" s="4"/>
      <c r="E60" s="4"/>
      <c r="F60" s="4"/>
      <c r="G60" s="4"/>
      <c r="H60" s="4"/>
      <c r="I60" s="4"/>
      <c r="J60" s="4"/>
    </row>
    <row r="61" spans="1:10" x14ac:dyDescent="0.2">
      <c r="A61" s="4"/>
      <c r="B61" s="4"/>
      <c r="C61" s="4"/>
      <c r="D61" s="4"/>
      <c r="E61" s="4"/>
      <c r="F61" s="4"/>
      <c r="G61" s="4"/>
      <c r="H61" s="4"/>
      <c r="I61" s="4"/>
      <c r="J61" s="4"/>
    </row>
    <row r="62" spans="1:10" x14ac:dyDescent="0.2">
      <c r="A62" s="4"/>
      <c r="B62" s="4"/>
      <c r="C62" s="4"/>
      <c r="D62" s="4"/>
      <c r="E62" s="4"/>
      <c r="F62" s="4"/>
      <c r="G62" s="4"/>
      <c r="H62" s="4"/>
      <c r="I62" s="4"/>
      <c r="J62" s="4"/>
    </row>
    <row r="63" spans="1:10" x14ac:dyDescent="0.2">
      <c r="A63" s="4"/>
      <c r="B63" s="4"/>
      <c r="C63" s="4"/>
      <c r="D63" s="4"/>
      <c r="E63" s="4"/>
      <c r="F63" s="4"/>
      <c r="G63" s="4"/>
      <c r="H63" s="4"/>
      <c r="I63" s="4"/>
      <c r="J63" s="4"/>
    </row>
    <row r="64" spans="1:10" x14ac:dyDescent="0.2">
      <c r="A64" s="4"/>
      <c r="B64" s="4"/>
      <c r="C64" s="4"/>
      <c r="D64" s="4"/>
      <c r="E64" s="4"/>
      <c r="F64" s="4"/>
      <c r="G64" s="4"/>
      <c r="H64" s="4"/>
      <c r="I64" s="4"/>
      <c r="J64" s="4"/>
    </row>
    <row r="65" spans="1:10" x14ac:dyDescent="0.2">
      <c r="A65" s="4"/>
      <c r="B65" s="4"/>
      <c r="C65" s="4"/>
      <c r="D65" s="4"/>
      <c r="E65" s="4"/>
      <c r="F65" s="4"/>
      <c r="G65" s="4"/>
      <c r="H65" s="4"/>
      <c r="I65" s="4"/>
      <c r="J65" s="4"/>
    </row>
    <row r="66" spans="1:10" x14ac:dyDescent="0.2">
      <c r="A66" s="4"/>
      <c r="B66" s="4"/>
      <c r="C66" s="4"/>
      <c r="D66" s="4"/>
      <c r="E66" s="4"/>
      <c r="F66" s="4"/>
      <c r="G66" s="4"/>
      <c r="H66" s="4"/>
      <c r="I66" s="4"/>
      <c r="J66" s="4"/>
    </row>
    <row r="67" spans="1:10" x14ac:dyDescent="0.2">
      <c r="A67" s="4"/>
      <c r="B67" s="4"/>
      <c r="C67" s="4"/>
      <c r="D67" s="4"/>
      <c r="E67" s="4"/>
      <c r="F67" s="4"/>
      <c r="G67" s="4"/>
      <c r="H67" s="4"/>
      <c r="I67" s="4"/>
      <c r="J67" s="4"/>
    </row>
    <row r="68" spans="1:10" x14ac:dyDescent="0.2">
      <c r="A68" s="4"/>
      <c r="B68" s="4"/>
      <c r="C68" s="4"/>
      <c r="D68" s="4"/>
      <c r="E68" s="4"/>
      <c r="F68" s="4"/>
      <c r="G68" s="4"/>
      <c r="H68" s="4"/>
      <c r="I68" s="4"/>
      <c r="J68" s="4"/>
    </row>
    <row r="69" spans="1:10" x14ac:dyDescent="0.2">
      <c r="A69" s="4"/>
      <c r="B69" s="4"/>
      <c r="C69" s="4"/>
      <c r="D69" s="4"/>
      <c r="E69" s="4"/>
      <c r="F69" s="4"/>
      <c r="G69" s="4"/>
      <c r="H69" s="4"/>
      <c r="I69" s="4"/>
      <c r="J69" s="4"/>
    </row>
    <row r="70" spans="1:10" x14ac:dyDescent="0.2">
      <c r="A70" s="4"/>
      <c r="B70" s="4"/>
      <c r="C70" s="4"/>
      <c r="D70" s="4"/>
      <c r="E70" s="4"/>
      <c r="F70" s="4"/>
      <c r="G70" s="4"/>
      <c r="H70" s="4"/>
      <c r="I70" s="4"/>
      <c r="J70" s="4"/>
    </row>
  </sheetData>
  <sheetProtection sheet="1" objects="1" scenarios="1" selectLockedCells="1"/>
  <mergeCells count="17">
    <mergeCell ref="A54:B54"/>
    <mergeCell ref="A48:I48"/>
    <mergeCell ref="A49:I49"/>
    <mergeCell ref="A50:I50"/>
    <mergeCell ref="A51:I51"/>
    <mergeCell ref="A53:B53"/>
    <mergeCell ref="A43:I43"/>
    <mergeCell ref="A44:I44"/>
    <mergeCell ref="A45:I45"/>
    <mergeCell ref="A46:I46"/>
    <mergeCell ref="A47:I47"/>
    <mergeCell ref="E37:G37"/>
    <mergeCell ref="A40:I40"/>
    <mergeCell ref="A41:I41"/>
    <mergeCell ref="A42:I42"/>
    <mergeCell ref="D3:E4"/>
    <mergeCell ref="F3:I4"/>
  </mergeCells>
  <phoneticPr fontId="2" type="noConversion"/>
  <pageMargins left="0.78740157480314965" right="0.39370078740157483" top="0.39370078740157483" bottom="0.31496062992125984" header="0.39370078740157483" footer="0.39370078740157483"/>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Berechnung xi</vt:lpstr>
      <vt:lpstr>Bericht</vt:lpstr>
      <vt:lpstr>Notizen</vt:lpstr>
      <vt:lpstr>Validierung</vt:lpstr>
      <vt:lpstr>Beispiel, Bericht</vt:lpstr>
      <vt:lpstr>'Beispiel, Bericht'!Druckbereich</vt:lpstr>
      <vt:lpstr>Bericht!Druckbereich</vt:lpstr>
    </vt:vector>
  </TitlesOfParts>
  <Company>Vattenfall Europe Information Services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Alpers</dc:creator>
  <cp:lastModifiedBy>Lars Alpers</cp:lastModifiedBy>
  <cp:lastPrinted>2020-07-19T12:44:01Z</cp:lastPrinted>
  <dcterms:created xsi:type="dcterms:W3CDTF">2004-12-13T08:39:44Z</dcterms:created>
  <dcterms:modified xsi:type="dcterms:W3CDTF">2021-08-14T15:09:45Z</dcterms:modified>
</cp:coreProperties>
</file>