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drawings/drawing3.xml" ContentType="application/vnd.openxmlformats-officedocument.drawing+xml"/>
  <Override PartName="/xl/comments3.xml" ContentType="application/vnd.openxmlformats-officedocument.spreadsheetml.comments+xml"/>
  <Override PartName="/xl/charts/chart2.xml" ContentType="application/vnd.openxmlformats-officedocument.drawingml.chart+xml"/>
  <Override PartName="/xl/drawings/drawing4.xml" ContentType="application/vnd.openxmlformats-officedocument.drawing+xml"/>
  <Override PartName="/xl/comments4.xml" ContentType="application/vnd.openxmlformats-officedocument.spreadsheetml.comments+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DieseArbeitsmappe"/>
  <mc:AlternateContent xmlns:mc="http://schemas.openxmlformats.org/markup-compatibility/2006">
    <mc:Choice Requires="x15">
      <x15ac:absPath xmlns:x15ac="http://schemas.microsoft.com/office/spreadsheetml/2010/11/ac" url="C:\Users\Alpers\Downloads\"/>
    </mc:Choice>
  </mc:AlternateContent>
  <bookViews>
    <workbookView xWindow="0" yWindow="0" windowWidth="28800" windowHeight="14010"/>
  </bookViews>
  <sheets>
    <sheet name="Deckblatt" sheetId="7" r:id="rId1"/>
    <sheet name="Berechnung xi" sheetId="3" r:id="rId2"/>
    <sheet name="Bericht" sheetId="1" r:id="rId3"/>
    <sheet name="Notizen" sheetId="5" r:id="rId4"/>
    <sheet name="Validierung" sheetId="6" state="hidden" r:id="rId5"/>
    <sheet name="Beispiel, Bericht" sheetId="4" r:id="rId6"/>
  </sheets>
  <externalReferences>
    <externalReference r:id="rId7"/>
    <externalReference r:id="rId8"/>
  </externalReferences>
  <definedNames>
    <definedName name="_xlnm.Print_Area" localSheetId="5">'Beispiel, Bericht'!$A$1:$I$54</definedName>
    <definedName name="_xlnm.Print_Area" localSheetId="2">Bericht!$A$1:$I$54</definedName>
    <definedName name="Informationswerte" localSheetId="0">#REF!</definedName>
    <definedName name="Informationswerte">#REF!</definedName>
    <definedName name="Konzentrationswerte" localSheetId="0">#REF!</definedName>
    <definedName name="Konzentrationswerte">#REF!</definedName>
    <definedName name="MW">'[1]Statistik für Mehrfachbest.'!$F$18</definedName>
    <definedName name="N">'[1]Statistik für Mehrfachbest.'!$F$17</definedName>
    <definedName name="uuu" localSheetId="0">#REF!</definedName>
    <definedName name="y_1" localSheetId="0">'[2]Allgemeines Beispiel'!#REF!</definedName>
    <definedName name="y_1">'[2]Allgemeines Beispiel'!#REF!</definedName>
    <definedName name="y_10" localSheetId="0">'[2]Allgemeines Beispiel'!#REF!</definedName>
    <definedName name="y_10">'[2]Allgemeines Beispiel'!#REF!</definedName>
    <definedName name="y_2" localSheetId="0">'[2]Allgemeines Beispiel'!#REF!</definedName>
    <definedName name="y_2">'[2]Allgemeines Beispiel'!#REF!</definedName>
    <definedName name="y_3" localSheetId="0">'[2]Allgemeines Beispiel'!#REF!</definedName>
    <definedName name="y_3">'[2]Allgemeines Beispiel'!#REF!</definedName>
    <definedName name="y_4" localSheetId="0">'[2]Allgemeines Beispiel'!#REF!</definedName>
    <definedName name="y_4">'[2]Allgemeines Beispiel'!#REF!</definedName>
    <definedName name="y_5" localSheetId="0">'[2]Allgemeines Beispiel'!#REF!</definedName>
    <definedName name="y_5">'[2]Allgemeines Beispiel'!#REF!</definedName>
    <definedName name="y_6" localSheetId="0">'[2]Allgemeines Beispiel'!#REF!</definedName>
    <definedName name="y_6">'[2]Allgemeines Beispiel'!#REF!</definedName>
    <definedName name="y_7" localSheetId="0">'[2]Allgemeines Beispiel'!#REF!</definedName>
    <definedName name="y_7">'[2]Allgemeines Beispiel'!#REF!</definedName>
    <definedName name="y_8" localSheetId="0">'[2]Allgemeines Beispiel'!#REF!</definedName>
    <definedName name="y_8">'[2]Allgemeines Beispiel'!#REF!</definedName>
    <definedName name="y_9" localSheetId="0">'[2]Allgemeines Beispiel'!#REF!</definedName>
    <definedName name="y_9">'[2]Allgemeines Beispiel'!#REF!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8" i="1" l="1"/>
  <c r="F6" i="3" l="1"/>
  <c r="G6" i="3"/>
  <c r="H6" i="3"/>
  <c r="I6" i="3"/>
  <c r="J6" i="3"/>
  <c r="K6" i="3"/>
  <c r="L6" i="3"/>
  <c r="M6" i="3"/>
  <c r="N6" i="3"/>
  <c r="E6" i="3"/>
  <c r="J14" i="3" l="1"/>
  <c r="I13" i="3"/>
  <c r="H12" i="3"/>
  <c r="G11" i="3"/>
  <c r="F10" i="3"/>
  <c r="E9" i="3"/>
  <c r="E10" i="3" l="1"/>
  <c r="B18" i="1" l="1"/>
  <c r="E24" i="3"/>
  <c r="E13" i="3"/>
  <c r="E11" i="3"/>
  <c r="S14" i="6" l="1"/>
  <c r="S13" i="6"/>
  <c r="S12" i="6"/>
  <c r="S11" i="6"/>
  <c r="S10" i="6"/>
  <c r="S9" i="6"/>
  <c r="S8" i="6"/>
  <c r="S6" i="6"/>
  <c r="C23" i="1"/>
  <c r="C24" i="1"/>
  <c r="C25" i="1"/>
  <c r="C26" i="1"/>
  <c r="C27" i="1"/>
  <c r="K15" i="3"/>
  <c r="C22" i="1"/>
  <c r="C31" i="1" l="1"/>
  <c r="N18" i="3"/>
  <c r="C30" i="1"/>
  <c r="M17" i="3"/>
  <c r="C29" i="1"/>
  <c r="L16" i="3"/>
  <c r="C28" i="1"/>
  <c r="D21" i="1"/>
  <c r="B24" i="1"/>
  <c r="B25" i="1"/>
  <c r="B26" i="1"/>
  <c r="B27" i="1"/>
  <c r="B28" i="1"/>
  <c r="B29" i="1"/>
  <c r="B30" i="1"/>
  <c r="B31" i="1"/>
  <c r="B23" i="1"/>
  <c r="B22" i="1"/>
  <c r="M16" i="3" l="1"/>
  <c r="D34" i="1"/>
  <c r="F9" i="3"/>
  <c r="G9" i="3"/>
  <c r="H9" i="3"/>
  <c r="I9" i="3"/>
  <c r="J9" i="3"/>
  <c r="K9" i="3"/>
  <c r="L9" i="3"/>
  <c r="M9" i="3"/>
  <c r="N9" i="3"/>
  <c r="G10" i="3"/>
  <c r="H10" i="3"/>
  <c r="I10" i="3"/>
  <c r="J10" i="3"/>
  <c r="K10" i="3"/>
  <c r="L10" i="3"/>
  <c r="M10" i="3"/>
  <c r="N10" i="3"/>
  <c r="F11" i="3"/>
  <c r="H11" i="3"/>
  <c r="I11" i="3"/>
  <c r="J11" i="3"/>
  <c r="K11" i="3"/>
  <c r="L11" i="3"/>
  <c r="M11" i="3"/>
  <c r="N11" i="3"/>
  <c r="F12" i="3"/>
  <c r="G12" i="3"/>
  <c r="I12" i="3"/>
  <c r="J12" i="3"/>
  <c r="K12" i="3"/>
  <c r="L12" i="3"/>
  <c r="M12" i="3"/>
  <c r="N12" i="3"/>
  <c r="F13" i="3"/>
  <c r="G13" i="3"/>
  <c r="H13" i="3"/>
  <c r="J13" i="3"/>
  <c r="K13" i="3"/>
  <c r="L13" i="3"/>
  <c r="M13" i="3"/>
  <c r="N13" i="3"/>
  <c r="F14" i="3"/>
  <c r="G14" i="3"/>
  <c r="H14" i="3"/>
  <c r="I14" i="3"/>
  <c r="K14" i="3"/>
  <c r="L14" i="3"/>
  <c r="M14" i="3"/>
  <c r="N14" i="3"/>
  <c r="F15" i="3"/>
  <c r="G15" i="3"/>
  <c r="H15" i="3"/>
  <c r="I15" i="3"/>
  <c r="J15" i="3"/>
  <c r="L15" i="3"/>
  <c r="M15" i="3"/>
  <c r="N15" i="3"/>
  <c r="F16" i="3"/>
  <c r="G16" i="3"/>
  <c r="H16" i="3"/>
  <c r="I16" i="3"/>
  <c r="J16" i="3"/>
  <c r="K16" i="3"/>
  <c r="N16" i="3"/>
  <c r="F17" i="3"/>
  <c r="G17" i="3"/>
  <c r="H17" i="3"/>
  <c r="I17" i="3"/>
  <c r="J17" i="3"/>
  <c r="K17" i="3"/>
  <c r="L17" i="3"/>
  <c r="N17" i="3"/>
  <c r="F18" i="3"/>
  <c r="G18" i="3"/>
  <c r="H18" i="3"/>
  <c r="I18" i="3"/>
  <c r="J18" i="3"/>
  <c r="K18" i="3"/>
  <c r="L18" i="3"/>
  <c r="M18" i="3"/>
  <c r="E12" i="3"/>
  <c r="E14" i="3"/>
  <c r="E15" i="3"/>
  <c r="E16" i="3"/>
  <c r="E17" i="3"/>
  <c r="E18" i="3"/>
  <c r="D33" i="1"/>
  <c r="L23" i="3" l="1"/>
  <c r="G22" i="1"/>
  <c r="D22" i="1" s="1"/>
  <c r="M23" i="3"/>
  <c r="K23" i="3"/>
  <c r="J23" i="3"/>
  <c r="I23" i="3"/>
  <c r="G25" i="1"/>
  <c r="D25" i="1" s="1"/>
  <c r="F23" i="3"/>
  <c r="G31" i="1"/>
  <c r="D31" i="1" s="1"/>
  <c r="G24" i="1"/>
  <c r="D24" i="1" s="1"/>
  <c r="G29" i="1"/>
  <c r="D29" i="1" s="1"/>
  <c r="G23" i="1"/>
  <c r="D23" i="1" s="1"/>
  <c r="E23" i="3" l="1"/>
  <c r="G23" i="3"/>
  <c r="G28" i="1"/>
  <c r="D28" i="1" s="1"/>
  <c r="H28" i="1" s="1"/>
  <c r="E28" i="1" s="1"/>
  <c r="G27" i="1"/>
  <c r="D27" i="1" s="1"/>
  <c r="H27" i="1" s="1"/>
  <c r="E27" i="1" s="1"/>
  <c r="N23" i="3"/>
  <c r="G30" i="1"/>
  <c r="D30" i="1" s="1"/>
  <c r="H30" i="1" s="1"/>
  <c r="E30" i="1" s="1"/>
  <c r="G26" i="1"/>
  <c r="D26" i="1" s="1"/>
  <c r="H26" i="1" s="1"/>
  <c r="E26" i="1" s="1"/>
  <c r="H23" i="3"/>
  <c r="H31" i="1"/>
  <c r="E31" i="1" s="1"/>
  <c r="H29" i="1"/>
  <c r="E29" i="1" s="1"/>
  <c r="H24" i="1"/>
  <c r="E24" i="1" s="1"/>
  <c r="H23" i="1"/>
  <c r="E23" i="1" s="1"/>
  <c r="H22" i="1"/>
  <c r="H25" i="1"/>
  <c r="E25" i="1" s="1"/>
  <c r="D23" i="3" l="1"/>
  <c r="D24" i="3" s="1"/>
  <c r="C37" i="1" s="1"/>
  <c r="E37" i="1" s="1"/>
  <c r="E22" i="1"/>
  <c r="C33" i="1" l="1"/>
  <c r="F23" i="1" s="1"/>
  <c r="C34" i="1"/>
  <c r="F30" i="1" l="1"/>
  <c r="F26" i="1"/>
  <c r="F31" i="1"/>
  <c r="F24" i="1"/>
  <c r="F29" i="1"/>
  <c r="F28" i="1"/>
  <c r="F25" i="1"/>
  <c r="F27" i="1"/>
  <c r="F22" i="1"/>
</calcChain>
</file>

<file path=xl/comments1.xml><?xml version="1.0" encoding="utf-8"?>
<comments xmlns="http://schemas.openxmlformats.org/spreadsheetml/2006/main">
  <authors>
    <author>Lars Alpers</author>
  </authors>
  <commentList>
    <comment ref="D4" authorId="0" shapeId="0">
      <text>
        <r>
          <rPr>
            <b/>
            <sz val="9"/>
            <color indexed="81"/>
            <rFont val="Segoe UI"/>
            <family val="2"/>
          </rPr>
          <t>Lars Alpers:</t>
        </r>
        <r>
          <rPr>
            <sz val="9"/>
            <color indexed="81"/>
            <rFont val="Segoe UI"/>
            <family val="2"/>
          </rPr>
          <t xml:space="preserve">
Hier jeweils die zum Eingangswert zugehörige Messunsicherheit eintragen.</t>
        </r>
      </text>
    </comment>
    <comment ref="D5" authorId="0" shapeId="0">
      <text>
        <r>
          <rPr>
            <b/>
            <sz val="9"/>
            <color indexed="81"/>
            <rFont val="Segoe UI"/>
            <family val="2"/>
          </rPr>
          <t>Lars Alpers:</t>
        </r>
        <r>
          <rPr>
            <sz val="9"/>
            <color indexed="81"/>
            <rFont val="Segoe UI"/>
            <family val="2"/>
          </rPr>
          <t xml:space="preserve">
Hier jeweils die Verteilungsart auswählen, welche der angegebenen Messunsicherheit zugrunde liegt.</t>
        </r>
      </text>
    </comment>
    <comment ref="D6" authorId="0" shapeId="0">
      <text>
        <r>
          <rPr>
            <b/>
            <sz val="9"/>
            <color indexed="81"/>
            <rFont val="Segoe UI"/>
            <family val="2"/>
          </rPr>
          <t>Lars Alpers:</t>
        </r>
        <r>
          <rPr>
            <sz val="9"/>
            <color indexed="81"/>
            <rFont val="Segoe UI"/>
            <family val="2"/>
          </rPr>
          <t xml:space="preserve">
Unter der angegebenen Verteilungsart resultierenderStandard-Unsicherheitsbeitrag (d.h. u(x) mit k=1)</t>
        </r>
      </text>
    </comment>
    <comment ref="C22" authorId="0" shapeId="0">
      <text>
        <r>
          <rPr>
            <b/>
            <sz val="9"/>
            <color indexed="81"/>
            <rFont val="Segoe UI"/>
            <family val="2"/>
          </rPr>
          <t>Lars Alpers:</t>
        </r>
        <r>
          <rPr>
            <sz val="9"/>
            <color indexed="81"/>
            <rFont val="Segoe UI"/>
            <family val="2"/>
          </rPr>
          <t xml:space="preserve">
In die Zelle D22 die Gleichung ohne xi eingeben.</t>
        </r>
      </text>
    </comment>
  </commentList>
</comments>
</file>

<file path=xl/comments2.xml><?xml version="1.0" encoding="utf-8"?>
<comments xmlns="http://schemas.openxmlformats.org/spreadsheetml/2006/main">
  <authors>
    <author>Lars Alpers</author>
    <author>Alpers, Lars</author>
    <author>lalpers</author>
  </authors>
  <commentList>
    <comment ref="D2" authorId="0" shapeId="0">
      <text>
        <r>
          <rPr>
            <b/>
            <sz val="9"/>
            <color indexed="81"/>
            <rFont val="Segoe UI"/>
            <family val="2"/>
          </rPr>
          <t>Lars Alpers:</t>
        </r>
        <r>
          <rPr>
            <sz val="9"/>
            <color indexed="81"/>
            <rFont val="Segoe UI"/>
            <family val="2"/>
          </rPr>
          <t xml:space="preserve">
</t>
        </r>
        <r>
          <rPr>
            <u/>
            <sz val="9"/>
            <color indexed="81"/>
            <rFont val="Segoe UI"/>
            <family val="2"/>
          </rPr>
          <t>Änderung 16.04.2020 (Rev.1):</t>
        </r>
        <r>
          <rPr>
            <sz val="9"/>
            <color indexed="81"/>
            <rFont val="Segoe UI"/>
            <family val="2"/>
          </rPr>
          <t xml:space="preserve">
Logo geändert und ins Tabellenblatt "Beispiel" die Erklärung des Rechenweges eingefügt. Al
</t>
        </r>
        <r>
          <rPr>
            <sz val="4"/>
            <color indexed="81"/>
            <rFont val="Segoe UI"/>
            <family val="2"/>
          </rPr>
          <t xml:space="preserve">
</t>
        </r>
        <r>
          <rPr>
            <u/>
            <sz val="9"/>
            <color indexed="81"/>
            <rFont val="Segoe UI"/>
            <family val="2"/>
          </rPr>
          <t>Änderung 19.07.2020 (Rev.2):</t>
        </r>
        <r>
          <rPr>
            <sz val="9"/>
            <color indexed="81"/>
            <rFont val="Segoe UI"/>
            <family val="2"/>
          </rPr>
          <t xml:space="preserve">
Tabellenblatt "Nebenrechnung" gegen das Tabellenblatt "Berechnung xi" nebst Inhalten ersetzt und die dortigen Inhalte, soweit angezeigt, in den Bericht übernommen. Al</t>
        </r>
        <r>
          <rPr>
            <sz val="4"/>
            <color indexed="81"/>
            <rFont val="Segoe UI"/>
            <family val="2"/>
          </rPr>
          <t xml:space="preserve">
</t>
        </r>
        <r>
          <rPr>
            <u/>
            <sz val="9"/>
            <color indexed="81"/>
            <rFont val="Segoe UI"/>
            <family val="2"/>
          </rPr>
          <t>Änderung 03.11.2020 (Rev.2a):</t>
        </r>
        <r>
          <rPr>
            <sz val="9"/>
            <color indexed="81"/>
            <rFont val="Segoe UI"/>
            <family val="2"/>
          </rPr>
          <t xml:space="preserve">
Korrektur der Unsicherheitsangaben im Bericht sowie Unterdrücken von Fehleranzeigen aufgrund leerer Zellen bei der Berechnung. Al</t>
        </r>
        <r>
          <rPr>
            <sz val="4"/>
            <color indexed="81"/>
            <rFont val="Segoe UI"/>
            <family val="2"/>
          </rPr>
          <t xml:space="preserve">
</t>
        </r>
        <r>
          <rPr>
            <u/>
            <sz val="9"/>
            <color indexed="81"/>
            <rFont val="Segoe UI"/>
            <family val="2"/>
          </rPr>
          <t>Änderung 14.08.2021 (Rev.2b):</t>
        </r>
        <r>
          <rPr>
            <sz val="9"/>
            <color indexed="81"/>
            <rFont val="Segoe UI"/>
            <family val="2"/>
          </rPr>
          <t xml:space="preserve">
Da ich eine solche Funktion benötigte, so habe ich nun im Tabellenblatt "Berechnung xi"  bei "Verteilungsart auswählen" die Eingabe eigener Faktoren ermöglicht.
Zudem habe ich im Validierungsdatensatz einen kleinen Flüchtigkeitsfehler korrigiert. Ich hatte dort eine falsche Tabellenbezeichnung als Quelle für die Validierungsdaten angegeben. Al</t>
        </r>
      </text>
    </comment>
    <comment ref="D20" authorId="1" shapeId="0">
      <text>
        <r>
          <rPr>
            <b/>
            <sz val="8"/>
            <color indexed="81"/>
            <rFont val="Segoe UI"/>
            <family val="2"/>
          </rPr>
          <t>Lars Alpers:</t>
        </r>
        <r>
          <rPr>
            <sz val="8"/>
            <color indexed="81"/>
            <rFont val="Segoe UI"/>
            <family val="2"/>
          </rPr>
          <t xml:space="preserve">
Prüfergebnis unter Berücksichtigung jeweils eines Unsicherheitsanteils.</t>
        </r>
      </text>
    </comment>
    <comment ref="E20" authorId="2" shapeId="0">
      <text>
        <r>
          <rPr>
            <b/>
            <sz val="8"/>
            <color indexed="81"/>
            <rFont val="Tahoma"/>
            <family val="2"/>
          </rPr>
          <t>Lars Alpers:</t>
        </r>
        <r>
          <rPr>
            <sz val="8"/>
            <color indexed="81"/>
            <rFont val="Tahoma"/>
            <family val="2"/>
          </rPr>
          <t xml:space="preserve">
Differenz zwischen dem Prüfergebnis mit dem jeweiligen Unsicherheitsbeitrag und dem Prüfergebnis ohne Unsicherheitsbeitrag.</t>
        </r>
      </text>
    </comment>
    <comment ref="B36" authorId="0" shapeId="0">
      <text>
        <r>
          <rPr>
            <b/>
            <sz val="9"/>
            <color indexed="81"/>
            <rFont val="Segoe UI"/>
            <family val="2"/>
          </rPr>
          <t>Lars Alpers:</t>
        </r>
        <r>
          <rPr>
            <sz val="9"/>
            <color indexed="81"/>
            <rFont val="Segoe UI"/>
            <family val="2"/>
          </rPr>
          <t xml:space="preserve">
Der "Klassiker in der Fachwelt ist ein Erweiterungsfaktor von 2, was hier einem Vertrauensbereich von etwa 95% entspricht.</t>
        </r>
      </text>
    </comment>
  </commentList>
</comments>
</file>

<file path=xl/comments3.xml><?xml version="1.0" encoding="utf-8"?>
<comments xmlns="http://schemas.openxmlformats.org/spreadsheetml/2006/main">
  <authors>
    <author>Lars Alpers</author>
    <author>Alpers, Lars</author>
    <author>lalpers</author>
  </authors>
  <commentList>
    <comment ref="D4" authorId="0" shapeId="0">
      <text>
        <r>
          <rPr>
            <b/>
            <sz val="9"/>
            <color indexed="81"/>
            <rFont val="Segoe UI"/>
            <family val="2"/>
          </rPr>
          <t>Lars Alpers:</t>
        </r>
        <r>
          <rPr>
            <sz val="9"/>
            <color indexed="81"/>
            <rFont val="Segoe UI"/>
            <family val="2"/>
          </rPr>
          <t xml:space="preserve">
Hier jeweils die zum Eingangswert zugehörige Messunsicherheit eintragen.</t>
        </r>
      </text>
    </comment>
    <comment ref="D5" authorId="0" shapeId="0">
      <text>
        <r>
          <rPr>
            <b/>
            <sz val="9"/>
            <color indexed="81"/>
            <rFont val="Segoe UI"/>
            <family val="2"/>
          </rPr>
          <t>Lars Alpers:</t>
        </r>
        <r>
          <rPr>
            <sz val="9"/>
            <color indexed="81"/>
            <rFont val="Segoe UI"/>
            <family val="2"/>
          </rPr>
          <t xml:space="preserve">
Hier jeweils die Verteilungsart auswählen, welche der angegebenen Messunsicherheit zugrunde liegt.</t>
        </r>
      </text>
    </comment>
    <comment ref="D6" authorId="0" shapeId="0">
      <text>
        <r>
          <rPr>
            <b/>
            <sz val="9"/>
            <color indexed="81"/>
            <rFont val="Segoe UI"/>
            <family val="2"/>
          </rPr>
          <t>Lars Alpers:</t>
        </r>
        <r>
          <rPr>
            <sz val="9"/>
            <color indexed="81"/>
            <rFont val="Segoe UI"/>
            <family val="2"/>
          </rPr>
          <t xml:space="preserve">
Unter der angegebenen Verteilungsart resultierenderStandard-Unsicherheitsbeitrag (d.h. u(x) mit k=1)</t>
        </r>
      </text>
    </comment>
    <comment ref="C22" authorId="0" shapeId="0">
      <text>
        <r>
          <rPr>
            <b/>
            <sz val="9"/>
            <color indexed="81"/>
            <rFont val="Segoe UI"/>
            <family val="2"/>
          </rPr>
          <t>Lars Alpers:</t>
        </r>
        <r>
          <rPr>
            <sz val="9"/>
            <color indexed="81"/>
            <rFont val="Segoe UI"/>
            <family val="2"/>
          </rPr>
          <t xml:space="preserve">
In die Zelle D22 die Gleichung ohne xi eingeben.</t>
        </r>
      </text>
    </comment>
    <comment ref="E32" authorId="1" shapeId="0">
      <text>
        <r>
          <rPr>
            <b/>
            <sz val="8"/>
            <color indexed="81"/>
            <rFont val="Segoe UI"/>
            <family val="2"/>
          </rPr>
          <t>Lars Alpers:</t>
        </r>
        <r>
          <rPr>
            <sz val="8"/>
            <color indexed="81"/>
            <rFont val="Segoe UI"/>
            <family val="2"/>
          </rPr>
          <t xml:space="preserve">
Prüfergebnis unter Berücksichtigung jeweils eines Unsicherheitsanteils.</t>
        </r>
      </text>
    </comment>
    <comment ref="F32" authorId="2" shapeId="0">
      <text>
        <r>
          <rPr>
            <b/>
            <sz val="8"/>
            <color indexed="81"/>
            <rFont val="Tahoma"/>
            <family val="2"/>
          </rPr>
          <t>Lars Alpers:</t>
        </r>
        <r>
          <rPr>
            <sz val="8"/>
            <color indexed="81"/>
            <rFont val="Tahoma"/>
            <family val="2"/>
          </rPr>
          <t xml:space="preserve">
Differenz zwischen dem Prüfergebnis mit dem jeweiligen Unsicherheitsbeitrag und dem Prüfergebnis ohne Unsicherheitsbeitrag.</t>
        </r>
      </text>
    </comment>
  </commentList>
</comments>
</file>

<file path=xl/comments4.xml><?xml version="1.0" encoding="utf-8"?>
<comments xmlns="http://schemas.openxmlformats.org/spreadsheetml/2006/main">
  <authors>
    <author>Lars Alpers</author>
    <author>Alpers, Lars</author>
    <author>lalpers</author>
  </authors>
  <commentList>
    <comment ref="D2" authorId="0" shapeId="0">
      <text>
        <r>
          <rPr>
            <b/>
            <sz val="9"/>
            <color indexed="81"/>
            <rFont val="Segoe UI"/>
            <family val="2"/>
          </rPr>
          <t>Lars Alpers:</t>
        </r>
        <r>
          <rPr>
            <sz val="9"/>
            <color indexed="81"/>
            <rFont val="Segoe UI"/>
            <family val="2"/>
          </rPr>
          <t xml:space="preserve">
</t>
        </r>
        <r>
          <rPr>
            <u/>
            <sz val="9"/>
            <color indexed="81"/>
            <rFont val="Segoe UI"/>
            <family val="2"/>
          </rPr>
          <t>Änderung 16.04.2020 (Rev.1):</t>
        </r>
        <r>
          <rPr>
            <sz val="9"/>
            <color indexed="81"/>
            <rFont val="Segoe UI"/>
            <family val="2"/>
          </rPr>
          <t xml:space="preserve">
Logo geändert und ins Tabellenblatt "Beispiel" die Erklärung des Rechenweges eingefügt. Al
</t>
        </r>
        <r>
          <rPr>
            <sz val="4"/>
            <color indexed="81"/>
            <rFont val="Segoe UI"/>
            <family val="2"/>
          </rPr>
          <t xml:space="preserve">
</t>
        </r>
        <r>
          <rPr>
            <u/>
            <sz val="9"/>
            <color indexed="81"/>
            <rFont val="Segoe UI"/>
            <family val="2"/>
          </rPr>
          <t>Änderung 19.07.2020 (Rev.2):</t>
        </r>
        <r>
          <rPr>
            <sz val="9"/>
            <color indexed="81"/>
            <rFont val="Segoe UI"/>
            <family val="2"/>
          </rPr>
          <t xml:space="preserve">
Tabellenblatt "Nebenrechnung" gegen das Tabellenblatt "Berechnung xi" nebst Inhalten ersetzt und die dortigen Inhalte, soweit angezeigt, in den Bericht übernommen. Al</t>
        </r>
        <r>
          <rPr>
            <sz val="4"/>
            <color indexed="81"/>
            <rFont val="Segoe UI"/>
            <family val="2"/>
          </rPr>
          <t xml:space="preserve">
</t>
        </r>
        <r>
          <rPr>
            <u/>
            <sz val="9"/>
            <color indexed="81"/>
            <rFont val="Segoe UI"/>
            <family val="2"/>
          </rPr>
          <t>Änderung 03.11.2020 (Rev.2a):</t>
        </r>
        <r>
          <rPr>
            <sz val="9"/>
            <color indexed="81"/>
            <rFont val="Segoe UI"/>
            <family val="2"/>
          </rPr>
          <t xml:space="preserve">
Korrektur der Unsicherheitsangaben im Bericht sowie Unterdrücken von Fehleranzeigen aufgrund leerer Zellen bei der Berechnung. Al</t>
        </r>
        <r>
          <rPr>
            <sz val="4"/>
            <color indexed="81"/>
            <rFont val="Segoe UI"/>
            <family val="2"/>
          </rPr>
          <t xml:space="preserve">
</t>
        </r>
        <r>
          <rPr>
            <u/>
            <sz val="9"/>
            <color indexed="81"/>
            <rFont val="Segoe UI"/>
            <family val="2"/>
          </rPr>
          <t>Änderung 14.08.2021 (Rev.2b):</t>
        </r>
        <r>
          <rPr>
            <sz val="9"/>
            <color indexed="81"/>
            <rFont val="Segoe UI"/>
            <family val="2"/>
          </rPr>
          <t xml:space="preserve">
Da ich eine solche Funktion benötigte, so habe ich nun im Tabellenblatt "Berechnung xi"  bei "Verteilungsart auswählen" die Eingabe eigener Faktoren ermöglicht.
Zudem habe ich im Validierungsdatensatz einen kleinen Flüchtigkeitsfehler korrigiert. Ich hatte dort eine falsche Tabellenbezeichnung als Quelle für die Validierungsdaten angegeben. Al</t>
        </r>
      </text>
    </comment>
    <comment ref="D20" authorId="1" shapeId="0">
      <text>
        <r>
          <rPr>
            <b/>
            <sz val="8"/>
            <color indexed="81"/>
            <rFont val="Segoe UI"/>
            <family val="2"/>
          </rPr>
          <t>Lars Alpers:</t>
        </r>
        <r>
          <rPr>
            <sz val="8"/>
            <color indexed="81"/>
            <rFont val="Segoe UI"/>
            <family val="2"/>
          </rPr>
          <t xml:space="preserve">
Prüfergebnis unter Berücksichtigung jeweils eines Unsicherheitsanteils.</t>
        </r>
      </text>
    </comment>
    <comment ref="E20" authorId="2" shapeId="0">
      <text>
        <r>
          <rPr>
            <b/>
            <sz val="8"/>
            <color indexed="81"/>
            <rFont val="Tahoma"/>
            <family val="2"/>
          </rPr>
          <t>Lars Alpers:</t>
        </r>
        <r>
          <rPr>
            <sz val="8"/>
            <color indexed="81"/>
            <rFont val="Tahoma"/>
            <family val="2"/>
          </rPr>
          <t xml:space="preserve">
Differenz zwischen dem Prüfergebnis mit dem jeweiligen Unsicherheitsbeitrag und dem Prüfergebnis ohne Unsicherheitsbeitrag.</t>
        </r>
      </text>
    </comment>
    <comment ref="B36" authorId="0" shapeId="0">
      <text>
        <r>
          <rPr>
            <b/>
            <sz val="9"/>
            <color indexed="81"/>
            <rFont val="Segoe UI"/>
            <family val="2"/>
          </rPr>
          <t>Lars Alpers:</t>
        </r>
        <r>
          <rPr>
            <sz val="9"/>
            <color indexed="81"/>
            <rFont val="Segoe UI"/>
            <family val="2"/>
          </rPr>
          <t xml:space="preserve">
Der "Klassiker in der Fachwelt ist ein Erweiterungsfaktor von 2, was hier einem Vertrauensbereich von etwa 95% entspricht.</t>
        </r>
      </text>
    </comment>
  </commentList>
</comments>
</file>

<file path=xl/sharedStrings.xml><?xml version="1.0" encoding="utf-8"?>
<sst xmlns="http://schemas.openxmlformats.org/spreadsheetml/2006/main" count="347" uniqueCount="142">
  <si>
    <t xml:space="preserve">Legende: </t>
  </si>
  <si>
    <t>Prüfergebnis ohne Unsicherheitsanteil</t>
  </si>
  <si>
    <t>Gesamtunsicherheit des Prüfverfahrens</t>
  </si>
  <si>
    <t xml:space="preserve">U = </t>
  </si>
  <si>
    <t xml:space="preserve">U rel. = </t>
  </si>
  <si>
    <t xml:space="preserve">U erweitert = </t>
  </si>
  <si>
    <t>Prüfergebnis unter Berücksichtigung jeweils eines Unsicherheitsanteils</t>
  </si>
  <si>
    <t>U:</t>
  </si>
  <si>
    <t>x:</t>
  </si>
  <si>
    <r>
      <t>x</t>
    </r>
    <r>
      <rPr>
        <vertAlign val="subscript"/>
        <sz val="10"/>
        <rFont val="Arial"/>
        <family val="2"/>
      </rPr>
      <t>1</t>
    </r>
    <r>
      <rPr>
        <sz val="10"/>
        <rFont val="Arial"/>
        <family val="2"/>
      </rPr>
      <t xml:space="preserve"> bis x</t>
    </r>
    <r>
      <rPr>
        <vertAlign val="subscript"/>
        <sz val="10"/>
        <rFont val="Arial"/>
        <family val="2"/>
      </rPr>
      <t>n</t>
    </r>
    <r>
      <rPr>
        <sz val="10"/>
        <rFont val="Arial"/>
        <family val="2"/>
      </rPr>
      <t>:</t>
    </r>
  </si>
  <si>
    <r>
      <t>u(x</t>
    </r>
    <r>
      <rPr>
        <vertAlign val="subscript"/>
        <sz val="10"/>
        <rFont val="Arial"/>
        <family val="2"/>
      </rPr>
      <t>1</t>
    </r>
    <r>
      <rPr>
        <sz val="10"/>
        <rFont val="Arial"/>
        <family val="2"/>
      </rPr>
      <t>) bis u(x</t>
    </r>
    <r>
      <rPr>
        <vertAlign val="subscript"/>
        <sz val="10"/>
        <rFont val="Arial"/>
        <family val="2"/>
      </rPr>
      <t>n</t>
    </r>
    <r>
      <rPr>
        <sz val="10"/>
        <rFont val="Arial"/>
        <family val="2"/>
      </rPr>
      <t>):</t>
    </r>
  </si>
  <si>
    <r>
      <t>Unsicherheitsanteil von x</t>
    </r>
    <r>
      <rPr>
        <vertAlign val="subscript"/>
        <sz val="10"/>
        <rFont val="Arial"/>
        <family val="2"/>
      </rPr>
      <t>1</t>
    </r>
    <r>
      <rPr>
        <sz val="10"/>
        <rFont val="Arial"/>
        <family val="2"/>
      </rPr>
      <t xml:space="preserve"> bis x</t>
    </r>
    <r>
      <rPr>
        <vertAlign val="subscript"/>
        <sz val="10"/>
        <rFont val="Arial"/>
        <family val="2"/>
      </rPr>
      <t>n</t>
    </r>
  </si>
  <si>
    <t>Erweiterungsfaktor =</t>
  </si>
  <si>
    <t>Auswertung für:</t>
  </si>
  <si>
    <t>x =</t>
  </si>
  <si>
    <r>
      <t>x</t>
    </r>
    <r>
      <rPr>
        <b/>
        <vertAlign val="subscript"/>
        <sz val="10"/>
        <rFont val="Arial"/>
        <family val="2"/>
      </rPr>
      <t>1</t>
    </r>
    <r>
      <rPr>
        <b/>
        <sz val="10"/>
        <rFont val="Arial"/>
        <family val="2"/>
      </rPr>
      <t xml:space="preserve"> =</t>
    </r>
  </si>
  <si>
    <r>
      <t>x</t>
    </r>
    <r>
      <rPr>
        <b/>
        <vertAlign val="subscript"/>
        <sz val="10"/>
        <rFont val="Arial"/>
        <family val="2"/>
      </rPr>
      <t>2</t>
    </r>
    <r>
      <rPr>
        <b/>
        <sz val="10"/>
        <rFont val="Arial"/>
        <family val="2"/>
      </rPr>
      <t xml:space="preserve"> =</t>
    </r>
  </si>
  <si>
    <r>
      <t>x</t>
    </r>
    <r>
      <rPr>
        <b/>
        <vertAlign val="subscript"/>
        <sz val="10"/>
        <rFont val="Arial"/>
        <family val="2"/>
      </rPr>
      <t>3</t>
    </r>
    <r>
      <rPr>
        <b/>
        <sz val="10"/>
        <rFont val="Arial"/>
        <family val="2"/>
      </rPr>
      <t xml:space="preserve"> =</t>
    </r>
  </si>
  <si>
    <r>
      <t>x</t>
    </r>
    <r>
      <rPr>
        <b/>
        <vertAlign val="subscript"/>
        <sz val="10"/>
        <rFont val="Arial"/>
        <family val="2"/>
      </rPr>
      <t>4</t>
    </r>
    <r>
      <rPr>
        <b/>
        <sz val="10"/>
        <rFont val="Arial"/>
        <family val="2"/>
      </rPr>
      <t xml:space="preserve"> =</t>
    </r>
  </si>
  <si>
    <r>
      <t>x</t>
    </r>
    <r>
      <rPr>
        <b/>
        <vertAlign val="subscript"/>
        <sz val="10"/>
        <rFont val="Arial"/>
        <family val="2"/>
      </rPr>
      <t>5</t>
    </r>
    <r>
      <rPr>
        <b/>
        <sz val="10"/>
        <rFont val="Arial"/>
        <family val="2"/>
      </rPr>
      <t xml:space="preserve"> =</t>
    </r>
  </si>
  <si>
    <r>
      <t>x</t>
    </r>
    <r>
      <rPr>
        <b/>
        <vertAlign val="subscript"/>
        <sz val="10"/>
        <rFont val="Arial"/>
        <family val="2"/>
      </rPr>
      <t>6</t>
    </r>
    <r>
      <rPr>
        <b/>
        <sz val="10"/>
        <rFont val="Arial"/>
        <family val="2"/>
      </rPr>
      <t xml:space="preserve"> =</t>
    </r>
  </si>
  <si>
    <r>
      <t>x</t>
    </r>
    <r>
      <rPr>
        <b/>
        <vertAlign val="subscript"/>
        <sz val="10"/>
        <rFont val="Arial"/>
        <family val="2"/>
      </rPr>
      <t>7</t>
    </r>
    <r>
      <rPr>
        <b/>
        <sz val="10"/>
        <rFont val="Arial"/>
        <family val="2"/>
      </rPr>
      <t xml:space="preserve"> =</t>
    </r>
  </si>
  <si>
    <r>
      <t>x</t>
    </r>
    <r>
      <rPr>
        <b/>
        <vertAlign val="subscript"/>
        <sz val="10"/>
        <rFont val="Arial"/>
        <family val="2"/>
      </rPr>
      <t>8</t>
    </r>
    <r>
      <rPr>
        <b/>
        <sz val="10"/>
        <rFont val="Arial"/>
        <family val="2"/>
      </rPr>
      <t xml:space="preserve"> =</t>
    </r>
  </si>
  <si>
    <r>
      <t>x</t>
    </r>
    <r>
      <rPr>
        <b/>
        <vertAlign val="subscript"/>
        <sz val="10"/>
        <rFont val="Arial"/>
        <family val="2"/>
      </rPr>
      <t>9</t>
    </r>
    <r>
      <rPr>
        <b/>
        <sz val="10"/>
        <rFont val="Arial"/>
        <family val="2"/>
      </rPr>
      <t xml:space="preserve"> =</t>
    </r>
  </si>
  <si>
    <r>
      <t>x</t>
    </r>
    <r>
      <rPr>
        <b/>
        <vertAlign val="subscript"/>
        <sz val="10"/>
        <rFont val="Arial"/>
        <family val="2"/>
      </rPr>
      <t>10</t>
    </r>
    <r>
      <rPr>
        <b/>
        <sz val="10"/>
        <rFont val="Arial"/>
        <family val="2"/>
      </rPr>
      <t xml:space="preserve"> =</t>
    </r>
  </si>
  <si>
    <t>BEMERKUNGEN:</t>
  </si>
  <si>
    <t>"ohne Unsicherheitsbeitrag"</t>
  </si>
  <si>
    <t>Anteil</t>
  </si>
  <si>
    <t>von U</t>
  </si>
  <si>
    <r>
      <t>u(x</t>
    </r>
    <r>
      <rPr>
        <b/>
        <vertAlign val="subscript"/>
        <sz val="10"/>
        <rFont val="Arial"/>
        <family val="2"/>
      </rPr>
      <t>i</t>
    </r>
    <r>
      <rPr>
        <b/>
        <sz val="10"/>
        <rFont val="Arial"/>
        <family val="2"/>
      </rPr>
      <t>)</t>
    </r>
  </si>
  <si>
    <t>erstellt: Datum / Unterschrift</t>
  </si>
  <si>
    <t xml:space="preserve"> Tabelle für bis zu 10 Einzelunsicherheiten</t>
  </si>
  <si>
    <t xml:space="preserve"> Revision:</t>
  </si>
  <si>
    <t>Auswertung:</t>
  </si>
  <si>
    <r>
      <t>x</t>
    </r>
    <r>
      <rPr>
        <b/>
        <vertAlign val="subscript"/>
        <sz val="10"/>
        <rFont val="Arial"/>
        <family val="2"/>
      </rPr>
      <t>i</t>
    </r>
  </si>
  <si>
    <r>
      <t>x</t>
    </r>
    <r>
      <rPr>
        <vertAlign val="subscript"/>
        <sz val="10"/>
        <rFont val="Arial"/>
        <family val="2"/>
      </rPr>
      <t>1</t>
    </r>
  </si>
  <si>
    <r>
      <t>x</t>
    </r>
    <r>
      <rPr>
        <vertAlign val="subscript"/>
        <sz val="10"/>
        <rFont val="Arial"/>
        <family val="2"/>
      </rPr>
      <t>2</t>
    </r>
  </si>
  <si>
    <r>
      <t>x</t>
    </r>
    <r>
      <rPr>
        <vertAlign val="subscript"/>
        <sz val="10"/>
        <rFont val="Arial"/>
        <family val="2"/>
      </rPr>
      <t>3</t>
    </r>
  </si>
  <si>
    <r>
      <t>x</t>
    </r>
    <r>
      <rPr>
        <vertAlign val="subscript"/>
        <sz val="10"/>
        <rFont val="Arial"/>
        <family val="2"/>
      </rPr>
      <t>4</t>
    </r>
  </si>
  <si>
    <r>
      <t>x</t>
    </r>
    <r>
      <rPr>
        <vertAlign val="subscript"/>
        <sz val="10"/>
        <rFont val="Arial"/>
        <family val="2"/>
      </rPr>
      <t>5</t>
    </r>
  </si>
  <si>
    <r>
      <t>x</t>
    </r>
    <r>
      <rPr>
        <vertAlign val="subscript"/>
        <sz val="10"/>
        <rFont val="Arial"/>
        <family val="2"/>
      </rPr>
      <t>6</t>
    </r>
  </si>
  <si>
    <r>
      <t>x</t>
    </r>
    <r>
      <rPr>
        <vertAlign val="subscript"/>
        <sz val="10"/>
        <rFont val="Arial"/>
        <family val="2"/>
      </rPr>
      <t>7</t>
    </r>
  </si>
  <si>
    <r>
      <t>x</t>
    </r>
    <r>
      <rPr>
        <vertAlign val="subscript"/>
        <sz val="10"/>
        <rFont val="Arial"/>
        <family val="2"/>
      </rPr>
      <t>8</t>
    </r>
  </si>
  <si>
    <r>
      <t>x</t>
    </r>
    <r>
      <rPr>
        <vertAlign val="subscript"/>
        <sz val="10"/>
        <rFont val="Arial"/>
        <family val="2"/>
      </rPr>
      <t>9</t>
    </r>
  </si>
  <si>
    <r>
      <t>x</t>
    </r>
    <r>
      <rPr>
        <vertAlign val="subscript"/>
        <sz val="10"/>
        <rFont val="Arial"/>
        <family val="2"/>
      </rPr>
      <t>10</t>
    </r>
  </si>
  <si>
    <r>
      <t>x</t>
    </r>
    <r>
      <rPr>
        <b/>
        <vertAlign val="subscript"/>
        <sz val="10"/>
        <rFont val="Arial"/>
        <family val="2"/>
      </rPr>
      <t>1</t>
    </r>
  </si>
  <si>
    <r>
      <t>x</t>
    </r>
    <r>
      <rPr>
        <b/>
        <vertAlign val="subscript"/>
        <sz val="10"/>
        <rFont val="Arial"/>
        <family val="2"/>
      </rPr>
      <t>2</t>
    </r>
  </si>
  <si>
    <r>
      <t>x</t>
    </r>
    <r>
      <rPr>
        <b/>
        <vertAlign val="subscript"/>
        <sz val="10"/>
        <rFont val="Arial"/>
        <family val="2"/>
      </rPr>
      <t>3</t>
    </r>
  </si>
  <si>
    <r>
      <t>x</t>
    </r>
    <r>
      <rPr>
        <b/>
        <vertAlign val="subscript"/>
        <sz val="10"/>
        <rFont val="Arial"/>
        <family val="2"/>
      </rPr>
      <t>4</t>
    </r>
  </si>
  <si>
    <r>
      <t>x</t>
    </r>
    <r>
      <rPr>
        <b/>
        <vertAlign val="subscript"/>
        <sz val="10"/>
        <rFont val="Arial"/>
        <family val="2"/>
      </rPr>
      <t>5</t>
    </r>
  </si>
  <si>
    <r>
      <t>x</t>
    </r>
    <r>
      <rPr>
        <b/>
        <vertAlign val="subscript"/>
        <sz val="10"/>
        <rFont val="Arial"/>
        <family val="2"/>
      </rPr>
      <t>6</t>
    </r>
  </si>
  <si>
    <r>
      <t>x</t>
    </r>
    <r>
      <rPr>
        <b/>
        <vertAlign val="subscript"/>
        <sz val="10"/>
        <rFont val="Arial"/>
        <family val="2"/>
      </rPr>
      <t>7</t>
    </r>
  </si>
  <si>
    <r>
      <t>x</t>
    </r>
    <r>
      <rPr>
        <b/>
        <vertAlign val="subscript"/>
        <sz val="10"/>
        <rFont val="Arial"/>
        <family val="2"/>
      </rPr>
      <t>8</t>
    </r>
  </si>
  <si>
    <r>
      <t>x</t>
    </r>
    <r>
      <rPr>
        <b/>
        <vertAlign val="subscript"/>
        <sz val="10"/>
        <rFont val="Arial"/>
        <family val="2"/>
      </rPr>
      <t>9</t>
    </r>
  </si>
  <si>
    <r>
      <t>x</t>
    </r>
    <r>
      <rPr>
        <b/>
        <vertAlign val="subscript"/>
        <sz val="10"/>
        <rFont val="Arial"/>
        <family val="2"/>
      </rPr>
      <t>10</t>
    </r>
  </si>
  <si>
    <t>Berechnung der Unsicherheitsbeiträge für die Auswertung</t>
  </si>
  <si>
    <r>
      <t>x</t>
    </r>
    <r>
      <rPr>
        <vertAlign val="subscript"/>
        <sz val="10"/>
        <rFont val="Arial"/>
        <family val="2"/>
      </rPr>
      <t>2</t>
    </r>
    <r>
      <rPr>
        <sz val="10"/>
        <rFont val="Arial"/>
        <family val="2"/>
      </rPr>
      <t/>
    </r>
  </si>
  <si>
    <r>
      <t>x</t>
    </r>
    <r>
      <rPr>
        <vertAlign val="subscript"/>
        <sz val="10"/>
        <rFont val="Arial"/>
        <family val="2"/>
      </rPr>
      <t>3</t>
    </r>
    <r>
      <rPr>
        <sz val="10"/>
        <rFont val="Arial"/>
        <family val="2"/>
      </rPr>
      <t/>
    </r>
  </si>
  <si>
    <r>
      <t>x</t>
    </r>
    <r>
      <rPr>
        <vertAlign val="subscript"/>
        <sz val="10"/>
        <rFont val="Arial"/>
        <family val="2"/>
      </rPr>
      <t>4</t>
    </r>
    <r>
      <rPr>
        <sz val="10"/>
        <rFont val="Arial"/>
        <family val="2"/>
      </rPr>
      <t/>
    </r>
  </si>
  <si>
    <r>
      <t>x</t>
    </r>
    <r>
      <rPr>
        <vertAlign val="subscript"/>
        <sz val="10"/>
        <rFont val="Arial"/>
        <family val="2"/>
      </rPr>
      <t>5</t>
    </r>
    <r>
      <rPr>
        <sz val="10"/>
        <rFont val="Arial"/>
        <family val="2"/>
      </rPr>
      <t/>
    </r>
  </si>
  <si>
    <r>
      <t>x</t>
    </r>
    <r>
      <rPr>
        <vertAlign val="subscript"/>
        <sz val="10"/>
        <rFont val="Arial"/>
        <family val="2"/>
      </rPr>
      <t>6</t>
    </r>
    <r>
      <rPr>
        <sz val="10"/>
        <rFont val="Arial"/>
        <family val="2"/>
      </rPr>
      <t/>
    </r>
  </si>
  <si>
    <r>
      <t>x</t>
    </r>
    <r>
      <rPr>
        <vertAlign val="subscript"/>
        <sz val="10"/>
        <rFont val="Arial"/>
        <family val="2"/>
      </rPr>
      <t>7</t>
    </r>
    <r>
      <rPr>
        <sz val="10"/>
        <rFont val="Arial"/>
        <family val="2"/>
      </rPr>
      <t/>
    </r>
  </si>
  <si>
    <r>
      <t>x</t>
    </r>
    <r>
      <rPr>
        <vertAlign val="subscript"/>
        <sz val="10"/>
        <rFont val="Arial"/>
        <family val="2"/>
      </rPr>
      <t>8</t>
    </r>
    <r>
      <rPr>
        <sz val="10"/>
        <rFont val="Arial"/>
        <family val="2"/>
      </rPr>
      <t/>
    </r>
  </si>
  <si>
    <r>
      <t>x</t>
    </r>
    <r>
      <rPr>
        <vertAlign val="subscript"/>
        <sz val="10"/>
        <rFont val="Arial"/>
        <family val="2"/>
      </rPr>
      <t>9</t>
    </r>
    <r>
      <rPr>
        <sz val="10"/>
        <rFont val="Arial"/>
        <family val="2"/>
      </rPr>
      <t/>
    </r>
  </si>
  <si>
    <r>
      <t>x</t>
    </r>
    <r>
      <rPr>
        <vertAlign val="subscript"/>
        <sz val="10"/>
        <rFont val="Arial"/>
        <family val="2"/>
      </rPr>
      <t>10</t>
    </r>
    <r>
      <rPr>
        <sz val="10"/>
        <rFont val="Arial"/>
        <family val="2"/>
      </rPr>
      <t/>
    </r>
  </si>
  <si>
    <t>Berichtsnummer:</t>
  </si>
  <si>
    <t xml:space="preserve"> =&gt; U, zert, k=1.:</t>
  </si>
  <si>
    <t>Parameter, Einheit</t>
  </si>
  <si>
    <r>
      <t>Notizen</t>
    </r>
    <r>
      <rPr>
        <u/>
        <sz val="10"/>
        <rFont val="Arial"/>
        <family val="2"/>
      </rPr>
      <t xml:space="preserve"> (diese erscheinen nicht im Bericht)</t>
    </r>
  </si>
  <si>
    <t>phys. Einheit:</t>
  </si>
  <si>
    <t>Anzuwendende Messunsicherheit:</t>
  </si>
  <si>
    <t>Verteilungsart auswählen:</t>
  </si>
  <si>
    <t>Dreieck</t>
  </si>
  <si>
    <t>Prüfung</t>
  </si>
  <si>
    <t>1s</t>
  </si>
  <si>
    <t>OK</t>
  </si>
  <si>
    <t>2s</t>
  </si>
  <si>
    <t>3s</t>
  </si>
  <si>
    <t>rechteck</t>
  </si>
  <si>
    <t>dreieck</t>
  </si>
  <si>
    <t>Ergebnis</t>
  </si>
  <si>
    <t>1 s</t>
  </si>
  <si>
    <t>u(x)/x:</t>
  </si>
  <si>
    <t>Prüfergebnisse, x</t>
  </si>
  <si>
    <t xml:space="preserve"> =&gt; u(x):</t>
  </si>
  <si>
    <t/>
  </si>
  <si>
    <t>%</t>
  </si>
  <si>
    <t>entfällt</t>
  </si>
  <si>
    <t>mol/l</t>
  </si>
  <si>
    <t>M(KHP), g/mol</t>
  </si>
  <si>
    <t>V(HCl), ml</t>
  </si>
  <si>
    <t>V(T1), ml</t>
  </si>
  <si>
    <t>V(T2), ml</t>
  </si>
  <si>
    <t>P(KHP)</t>
  </si>
  <si>
    <t>m(KHP), g</t>
  </si>
  <si>
    <t>Repeatability</t>
  </si>
  <si>
    <t>0,18</t>
  </si>
  <si>
    <t>=&gt; 0,4%</t>
  </si>
  <si>
    <t>Tabellenblatt "Berechnung xi"</t>
  </si>
  <si>
    <t>Unsicherheit</t>
  </si>
  <si>
    <t>k=1</t>
  </si>
  <si>
    <t>0,1013</t>
  </si>
  <si>
    <t>0,1014</t>
  </si>
  <si>
    <t>0,1015</t>
  </si>
  <si>
    <t>0,000183</t>
  </si>
  <si>
    <t>0,00037 mol/l</t>
  </si>
  <si>
    <t>x1</t>
  </si>
  <si>
    <t>x2</t>
  </si>
  <si>
    <t>x3</t>
  </si>
  <si>
    <t>x4</t>
  </si>
  <si>
    <t>x5</t>
  </si>
  <si>
    <t>x6</t>
  </si>
  <si>
    <t>x7</t>
  </si>
  <si>
    <t>x8</t>
  </si>
  <si>
    <t>x9</t>
  </si>
  <si>
    <t>x10</t>
  </si>
  <si>
    <t>Funktionsprüfung</t>
  </si>
  <si>
    <r>
      <t>Ergebnisgleichung (x und x</t>
    </r>
    <r>
      <rPr>
        <b/>
        <vertAlign val="subscript"/>
        <sz val="11"/>
        <color theme="1"/>
        <rFont val="Calibri"/>
        <family val="2"/>
        <scheme val="minor"/>
      </rPr>
      <t>i</t>
    </r>
    <r>
      <rPr>
        <b/>
        <sz val="11"/>
        <color theme="1"/>
        <rFont val="Calibri"/>
        <family val="2"/>
        <scheme val="minor"/>
      </rPr>
      <t xml:space="preserve">): </t>
    </r>
  </si>
  <si>
    <t>Bewertung der mit der Vorlage zu vergleichenden Daten (grün hinterlegt dargestellt): Die Daten entsprechen den</t>
  </si>
  <si>
    <t>Eingangswert</t>
  </si>
  <si>
    <t>Tabellenblatt "Bericht"</t>
  </si>
  <si>
    <t>(entspr. 0,4%)</t>
  </si>
  <si>
    <t>and uncertainties (2-step procedure) mit Gleichungen aus A3.5 Step 4</t>
  </si>
  <si>
    <t xml:space="preserve">  * nach EURACHEM / CITAC Guide CG4, Third Edition, "Quantifying Uncertainty in Analytical Measurement"</t>
  </si>
  <si>
    <t>Bewertung der mit der Vorlage zu vergleichenden Daten (grün hinterlegt dargestellt): Die Daten entsprechen den Angaben der Vorlage. 19.07.2020, Lars Alpers</t>
  </si>
  <si>
    <t>Angaben der Vorlage (unter Berücksichtigung der in der Vorlage vorgenommenen Rundungen). 19.07.2020, Lars Alpers</t>
  </si>
  <si>
    <t xml:space="preserve">          hier eine geeignete Erläuterung eingeben</t>
  </si>
  <si>
    <t xml:space="preserve">         hier eine geeignete Berichtsnummer eingeben</t>
  </si>
  <si>
    <t>nicht belegt</t>
  </si>
  <si>
    <t>lars-alpers@gmx.de</t>
  </si>
  <si>
    <t>LA Toolsammlung</t>
  </si>
  <si>
    <t>Messunsicherheit nach EURACHEM / CITAC Guide CG4</t>
  </si>
  <si>
    <t>(Ein Tool zur Berechnung der Messunsicherheit nach den Vorgaben des EURACHEM / CITAC Guide CG4 "Quantifying Uncertainty in Analytical Measurement ", Third Edition)</t>
  </si>
  <si>
    <t>LA-Tool;   Messunsicherheit nach EURACHEM/CITAC*</t>
  </si>
  <si>
    <t xml:space="preserve">  In Zelle C36 einen plausiblen Erweiterungsfaktor eingeben</t>
  </si>
  <si>
    <r>
      <t>Gleichung des Beispiels: C</t>
    </r>
    <r>
      <rPr>
        <vertAlign val="subscript"/>
        <sz val="10"/>
        <rFont val="Arial"/>
        <family val="2"/>
      </rPr>
      <t>HCl</t>
    </r>
    <r>
      <rPr>
        <sz val="10"/>
        <rFont val="Arial"/>
        <family val="2"/>
      </rPr>
      <t>=1000*m</t>
    </r>
    <r>
      <rPr>
        <vertAlign val="subscript"/>
        <sz val="10"/>
        <rFont val="Arial"/>
        <family val="2"/>
      </rPr>
      <t>KHP</t>
    </r>
    <r>
      <rPr>
        <sz val="10"/>
        <rFont val="Arial"/>
        <family val="2"/>
      </rPr>
      <t>*p</t>
    </r>
    <r>
      <rPr>
        <vertAlign val="subscript"/>
        <sz val="10"/>
        <rFont val="Arial"/>
        <family val="2"/>
      </rPr>
      <t>KHP</t>
    </r>
    <r>
      <rPr>
        <sz val="10"/>
        <rFont val="Arial"/>
        <family val="2"/>
      </rPr>
      <t>*V</t>
    </r>
    <r>
      <rPr>
        <vertAlign val="subscript"/>
        <sz val="10"/>
        <rFont val="Arial"/>
        <family val="2"/>
      </rPr>
      <t>T2</t>
    </r>
    <r>
      <rPr>
        <sz val="10"/>
        <rFont val="Arial"/>
        <family val="2"/>
      </rPr>
      <t>*rep/(V</t>
    </r>
    <r>
      <rPr>
        <vertAlign val="subscript"/>
        <sz val="10"/>
        <rFont val="Arial"/>
        <family val="2"/>
      </rPr>
      <t>T1</t>
    </r>
    <r>
      <rPr>
        <sz val="10"/>
        <rFont val="Arial"/>
        <family val="2"/>
      </rPr>
      <t>*M</t>
    </r>
    <r>
      <rPr>
        <vertAlign val="subscript"/>
        <sz val="10"/>
        <rFont val="Arial"/>
        <family val="2"/>
      </rPr>
      <t>KHP</t>
    </r>
    <r>
      <rPr>
        <sz val="10"/>
        <rFont val="Arial"/>
        <family val="2"/>
      </rPr>
      <t>*V</t>
    </r>
    <r>
      <rPr>
        <vertAlign val="subscript"/>
        <sz val="10"/>
        <rFont val="Arial"/>
        <family val="2"/>
      </rPr>
      <t>HCl</t>
    </r>
    <r>
      <rPr>
        <sz val="10"/>
        <rFont val="Arial"/>
        <family val="2"/>
      </rPr>
      <t>)</t>
    </r>
  </si>
  <si>
    <t xml:space="preserve"> </t>
  </si>
  <si>
    <r>
      <t>Validierung der Inhalte des Tabellenblatte "Berechnung xi"</t>
    </r>
    <r>
      <rPr>
        <u/>
        <sz val="11"/>
        <rFont val="Arial"/>
        <family val="2"/>
      </rPr>
      <t xml:space="preserve"> ; Beispieldaten aus Euracem Citac Guide CG4, Third Edition, Example A3, Table A3.3: Acid-base Titration values and uncertainties (2-step procedure) mit Gleichungen aus A3.5 Step 4</t>
    </r>
  </si>
  <si>
    <t>xi</t>
  </si>
  <si>
    <t>u(xi)</t>
  </si>
  <si>
    <t>Beispieldaten aus Euracem Citac Guide CG4, Third Edition, Example A3, Table A3.3: Acid-base Titration values</t>
  </si>
  <si>
    <t>2b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</si>
</sst>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quot;%&quot;"/>
  </numFmts>
  <fonts count="50" x14ac:knownFonts="1">
    <font>
      <sz val="10"/>
      <name val="Arial"/>
    </font>
    <font>
      <sz val="10"/>
      <name val="Arial"/>
      <family val="2"/>
    </font>
    <font>
      <sz val="8"/>
      <name val="Arial"/>
      <family val="2"/>
    </font>
    <font>
      <b/>
      <sz val="10"/>
      <name val="Arial"/>
      <family val="2"/>
    </font>
    <font>
      <b/>
      <sz val="10"/>
      <color indexed="12"/>
      <name val="Arial"/>
      <family val="2"/>
    </font>
    <font>
      <b/>
      <u/>
      <sz val="10"/>
      <name val="Arial"/>
      <family val="2"/>
    </font>
    <font>
      <sz val="10"/>
      <name val="Arial"/>
      <family val="2"/>
    </font>
    <font>
      <sz val="10"/>
      <color indexed="12"/>
      <name val="Arial"/>
      <family val="2"/>
    </font>
    <font>
      <b/>
      <vertAlign val="subscript"/>
      <sz val="10"/>
      <name val="Arial"/>
      <family val="2"/>
    </font>
    <font>
      <vertAlign val="subscript"/>
      <sz val="10"/>
      <name val="Arial"/>
      <family val="2"/>
    </font>
    <font>
      <sz val="10"/>
      <color indexed="12"/>
      <name val="Arial"/>
      <family val="2"/>
    </font>
    <font>
      <sz val="10"/>
      <color indexed="23"/>
      <name val="Arial"/>
      <family val="2"/>
    </font>
    <font>
      <sz val="7"/>
      <color indexed="55"/>
      <name val="Arial"/>
      <family val="2"/>
    </font>
    <font>
      <b/>
      <sz val="12"/>
      <name val="Arial"/>
      <family val="2"/>
    </font>
    <font>
      <b/>
      <sz val="8"/>
      <name val="Arial"/>
      <family val="2"/>
    </font>
    <font>
      <sz val="7"/>
      <name val="Arial"/>
      <family val="2"/>
    </font>
    <font>
      <sz val="8"/>
      <color indexed="81"/>
      <name val="Tahoma"/>
      <family val="2"/>
    </font>
    <font>
      <b/>
      <sz val="8"/>
      <color indexed="81"/>
      <name val="Tahoma"/>
      <family val="2"/>
    </font>
    <font>
      <sz val="9"/>
      <color indexed="12"/>
      <name val="Arial Black"/>
      <family val="2"/>
    </font>
    <font>
      <sz val="9"/>
      <name val="Arial"/>
      <family val="2"/>
    </font>
    <font>
      <sz val="10"/>
      <color indexed="16"/>
      <name val="Arial"/>
      <family val="2"/>
    </font>
    <font>
      <sz val="11"/>
      <name val="Arial"/>
      <family val="2"/>
    </font>
    <font>
      <u/>
      <sz val="10"/>
      <name val="Arial"/>
      <family val="2"/>
    </font>
    <font>
      <sz val="8"/>
      <color indexed="81"/>
      <name val="Segoe UI"/>
      <family val="2"/>
    </font>
    <font>
      <b/>
      <sz val="8"/>
      <color indexed="81"/>
      <name val="Segoe UI"/>
      <family val="2"/>
    </font>
    <font>
      <sz val="9"/>
      <color indexed="81"/>
      <name val="Segoe UI"/>
      <family val="2"/>
    </font>
    <font>
      <b/>
      <sz val="9"/>
      <color indexed="81"/>
      <name val="Segoe UI"/>
      <family val="2"/>
    </font>
    <font>
      <u/>
      <sz val="9"/>
      <color indexed="81"/>
      <name val="Segoe UI"/>
      <family val="2"/>
    </font>
    <font>
      <sz val="4"/>
      <color indexed="81"/>
      <name val="Segoe UI"/>
      <family val="2"/>
    </font>
    <font>
      <b/>
      <sz val="11"/>
      <name val="Arial"/>
      <family val="2"/>
    </font>
    <font>
      <b/>
      <sz val="14"/>
      <name val="Arial"/>
      <family val="2"/>
    </font>
    <font>
      <b/>
      <sz val="11"/>
      <color theme="1"/>
      <name val="Calibri"/>
      <family val="2"/>
      <scheme val="minor"/>
    </font>
    <font>
      <b/>
      <sz val="11"/>
      <color rgb="FF0000FF"/>
      <name val="Arial"/>
      <family val="2"/>
    </font>
    <font>
      <sz val="10"/>
      <color theme="9"/>
      <name val="Arial"/>
      <family val="2"/>
    </font>
    <font>
      <sz val="10"/>
      <color theme="0" tint="-0.249977111117893"/>
      <name val="Arial"/>
      <family val="2"/>
    </font>
    <font>
      <sz val="9"/>
      <color theme="1"/>
      <name val="Calibri"/>
      <family val="2"/>
      <scheme val="minor"/>
    </font>
    <font>
      <b/>
      <sz val="11"/>
      <color indexed="12"/>
      <name val="Arial"/>
      <family val="2"/>
    </font>
    <font>
      <b/>
      <u val="double"/>
      <sz val="11"/>
      <color indexed="12"/>
      <name val="Arial"/>
      <family val="2"/>
    </font>
    <font>
      <b/>
      <sz val="9"/>
      <name val="Arial"/>
      <family val="2"/>
    </font>
    <font>
      <sz val="9"/>
      <name val="Calibri"/>
      <family val="2"/>
      <scheme val="minor"/>
    </font>
    <font>
      <b/>
      <u/>
      <sz val="11"/>
      <name val="Arial"/>
      <family val="2"/>
    </font>
    <font>
      <u/>
      <sz val="11"/>
      <name val="Arial"/>
      <family val="2"/>
    </font>
    <font>
      <b/>
      <sz val="11"/>
      <name val="Calibri"/>
      <family val="2"/>
      <scheme val="minor"/>
    </font>
    <font>
      <b/>
      <vertAlign val="subscript"/>
      <sz val="11"/>
      <color theme="1"/>
      <name val="Calibri"/>
      <family val="2"/>
      <scheme val="minor"/>
    </font>
    <font>
      <sz val="9"/>
      <color theme="1"/>
      <name val="Arial"/>
      <family val="2"/>
    </font>
    <font>
      <sz val="14"/>
      <name val="Arial"/>
      <family val="2"/>
    </font>
    <font>
      <u/>
      <sz val="10"/>
      <color indexed="12"/>
      <name val="Arial"/>
      <family val="2"/>
    </font>
    <font>
      <i/>
      <u/>
      <sz val="10"/>
      <color indexed="12"/>
      <name val="Arial"/>
      <family val="2"/>
    </font>
    <font>
      <u/>
      <sz val="14"/>
      <name val="Arial"/>
      <family val="2"/>
    </font>
    <font>
      <sz val="10"/>
      <color rgb="FFFF0000"/>
      <name val="Arial"/>
      <family val="2"/>
    </font>
  </fonts>
  <fills count="8">
    <fill>
      <patternFill patternType="none"/>
    </fill>
    <fill>
      <patternFill patternType="gray125"/>
    </fill>
    <fill>
      <patternFill patternType="solid">
        <fgColor indexed="9"/>
        <bgColor indexed="64"/>
      </patternFill>
    </fill>
    <fill>
      <patternFill patternType="gray0625"/>
    </fill>
    <fill>
      <patternFill patternType="solid">
        <fgColor theme="0"/>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9" tint="0.59999389629810485"/>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22"/>
      </top>
      <bottom style="thin">
        <color indexed="22"/>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22"/>
      </left>
      <right/>
      <top/>
      <bottom/>
      <diagonal/>
    </border>
    <border>
      <left style="thin">
        <color indexed="22"/>
      </left>
      <right/>
      <top/>
      <bottom style="thin">
        <color indexed="22"/>
      </bottom>
      <diagonal/>
    </border>
    <border>
      <left/>
      <right/>
      <top style="thin">
        <color indexed="22"/>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auto="1"/>
      </bottom>
      <diagonal/>
    </border>
    <border>
      <left/>
      <right/>
      <top style="medium">
        <color indexed="64"/>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theme="0" tint="-0.24994659260841701"/>
      </bottom>
      <diagonal/>
    </border>
    <border>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auto="1"/>
      </bottom>
      <diagonal/>
    </border>
    <border>
      <left style="thin">
        <color indexed="64"/>
      </left>
      <right style="medium">
        <color indexed="64"/>
      </right>
      <top style="thin">
        <color indexed="22"/>
      </top>
      <bottom style="thin">
        <color indexed="22"/>
      </bottom>
      <diagonal/>
    </border>
    <border>
      <left style="thin">
        <color indexed="64"/>
      </left>
      <right style="medium">
        <color indexed="64"/>
      </right>
      <top style="thin">
        <color indexed="22"/>
      </top>
      <bottom style="thin">
        <color indexed="64"/>
      </bottom>
      <diagonal/>
    </border>
    <border>
      <left style="thin">
        <color indexed="64"/>
      </left>
      <right style="medium">
        <color indexed="64"/>
      </right>
      <top style="thin">
        <color indexed="64"/>
      </top>
      <bottom style="thin">
        <color indexed="22"/>
      </bottom>
      <diagonal/>
    </border>
  </borders>
  <cellStyleXfs count="3">
    <xf numFmtId="0" fontId="0" fillId="0" borderId="0"/>
    <xf numFmtId="0" fontId="1" fillId="0" borderId="0"/>
    <xf numFmtId="0" fontId="46" fillId="0" borderId="0" applyNumberFormat="0" applyFill="0" applyBorder="0" applyAlignment="0" applyProtection="0">
      <alignment vertical="top"/>
      <protection locked="0"/>
    </xf>
  </cellStyleXfs>
  <cellXfs count="363">
    <xf numFmtId="0" fontId="0" fillId="0" borderId="0" xfId="0"/>
    <xf numFmtId="0" fontId="0" fillId="0" borderId="1" xfId="0" applyFill="1" applyBorder="1" applyAlignment="1" applyProtection="1">
      <alignment horizontal="center"/>
      <protection locked="0"/>
    </xf>
    <xf numFmtId="0" fontId="0" fillId="3" borderId="0" xfId="0" applyFill="1" applyProtection="1">
      <protection hidden="1"/>
    </xf>
    <xf numFmtId="0" fontId="0" fillId="2" borderId="0" xfId="0" applyFill="1" applyBorder="1" applyProtection="1">
      <protection hidden="1"/>
    </xf>
    <xf numFmtId="0" fontId="0" fillId="2" borderId="0" xfId="0" applyFill="1" applyProtection="1">
      <protection hidden="1"/>
    </xf>
    <xf numFmtId="0" fontId="0" fillId="0" borderId="0" xfId="0" applyFill="1" applyProtection="1">
      <protection hidden="1"/>
    </xf>
    <xf numFmtId="0" fontId="0" fillId="2" borderId="6" xfId="0" applyFill="1" applyBorder="1" applyProtection="1">
      <protection hidden="1"/>
    </xf>
    <xf numFmtId="0" fontId="5" fillId="2" borderId="7" xfId="0" applyFont="1" applyFill="1" applyBorder="1" applyAlignment="1" applyProtection="1">
      <alignment horizontal="right"/>
      <protection hidden="1"/>
    </xf>
    <xf numFmtId="0" fontId="0" fillId="2" borderId="7" xfId="0" applyFill="1" applyBorder="1" applyProtection="1">
      <protection hidden="1"/>
    </xf>
    <xf numFmtId="0" fontId="0" fillId="2" borderId="8" xfId="0" applyFill="1" applyBorder="1" applyProtection="1">
      <protection hidden="1"/>
    </xf>
    <xf numFmtId="0" fontId="0" fillId="2" borderId="9" xfId="0" applyFill="1" applyBorder="1" applyProtection="1">
      <protection hidden="1"/>
    </xf>
    <xf numFmtId="0" fontId="6" fillId="2" borderId="0" xfId="0" applyFont="1" applyFill="1" applyBorder="1" applyAlignment="1" applyProtection="1">
      <alignment horizontal="right"/>
      <protection hidden="1"/>
    </xf>
    <xf numFmtId="0" fontId="0" fillId="2" borderId="10" xfId="0" applyFill="1" applyBorder="1" applyProtection="1">
      <protection hidden="1"/>
    </xf>
    <xf numFmtId="0" fontId="0" fillId="2" borderId="11" xfId="0" applyFill="1" applyBorder="1" applyProtection="1">
      <protection hidden="1"/>
    </xf>
    <xf numFmtId="0" fontId="6" fillId="2" borderId="12" xfId="0" applyFont="1" applyFill="1" applyBorder="1" applyAlignment="1" applyProtection="1">
      <alignment horizontal="right"/>
      <protection hidden="1"/>
    </xf>
    <xf numFmtId="0" fontId="0" fillId="2" borderId="12" xfId="0" applyFill="1" applyBorder="1" applyProtection="1">
      <protection hidden="1"/>
    </xf>
    <xf numFmtId="0" fontId="0" fillId="2" borderId="13" xfId="0" applyFill="1" applyBorder="1" applyProtection="1">
      <protection hidden="1"/>
    </xf>
    <xf numFmtId="0" fontId="6" fillId="2" borderId="0" xfId="0" applyFont="1" applyFill="1" applyAlignment="1" applyProtection="1">
      <alignment horizontal="right"/>
      <protection hidden="1"/>
    </xf>
    <xf numFmtId="0" fontId="6" fillId="2" borderId="0" xfId="0" applyFont="1" applyFill="1" applyAlignment="1" applyProtection="1">
      <alignment horizontal="left"/>
      <protection hidden="1"/>
    </xf>
    <xf numFmtId="0" fontId="3" fillId="2" borderId="0" xfId="0" applyFont="1" applyFill="1" applyAlignment="1" applyProtection="1">
      <alignment horizontal="center"/>
      <protection hidden="1"/>
    </xf>
    <xf numFmtId="0" fontId="3" fillId="2" borderId="0" xfId="0" applyFont="1" applyFill="1" applyAlignment="1" applyProtection="1">
      <alignment horizontal="right" vertical="center"/>
      <protection hidden="1"/>
    </xf>
    <xf numFmtId="0" fontId="11" fillId="2" borderId="0" xfId="0" applyFont="1" applyFill="1" applyAlignment="1" applyProtection="1">
      <alignment vertical="center"/>
      <protection hidden="1"/>
    </xf>
    <xf numFmtId="0" fontId="3" fillId="2" borderId="0" xfId="0" applyFont="1" applyFill="1" applyAlignment="1" applyProtection="1">
      <alignment horizontal="right"/>
      <protection hidden="1"/>
    </xf>
    <xf numFmtId="0" fontId="3" fillId="2" borderId="0" xfId="0" applyFont="1" applyFill="1" applyAlignment="1" applyProtection="1">
      <alignment horizontal="center" wrapText="1"/>
      <protection hidden="1"/>
    </xf>
    <xf numFmtId="0" fontId="12" fillId="2" borderId="14" xfId="0" applyFont="1" applyFill="1" applyBorder="1" applyAlignment="1" applyProtection="1">
      <alignment wrapText="1"/>
      <protection hidden="1"/>
    </xf>
    <xf numFmtId="0" fontId="12" fillId="2" borderId="15" xfId="0" applyFont="1" applyFill="1" applyBorder="1" applyAlignment="1" applyProtection="1">
      <alignment wrapText="1"/>
      <protection hidden="1"/>
    </xf>
    <xf numFmtId="164" fontId="12" fillId="2" borderId="14" xfId="0" applyNumberFormat="1" applyFont="1" applyFill="1" applyBorder="1" applyAlignment="1" applyProtection="1">
      <alignment horizontal="center" vertical="center"/>
      <protection hidden="1"/>
    </xf>
    <xf numFmtId="0" fontId="4" fillId="2" borderId="0" xfId="0" applyFont="1" applyFill="1" applyAlignment="1" applyProtection="1">
      <alignment horizontal="right"/>
      <protection hidden="1"/>
    </xf>
    <xf numFmtId="0" fontId="7" fillId="2" borderId="0" xfId="0" applyFont="1" applyFill="1" applyAlignment="1" applyProtection="1">
      <alignment horizontal="center"/>
      <protection hidden="1"/>
    </xf>
    <xf numFmtId="0" fontId="10" fillId="2" borderId="0" xfId="0" applyFont="1" applyFill="1" applyProtection="1">
      <protection hidden="1"/>
    </xf>
    <xf numFmtId="0" fontId="7" fillId="2" borderId="0" xfId="0" applyFont="1" applyFill="1" applyProtection="1">
      <protection hidden="1"/>
    </xf>
    <xf numFmtId="0" fontId="0" fillId="2" borderId="0" xfId="0" applyFill="1" applyAlignment="1" applyProtection="1">
      <alignment horizontal="right"/>
      <protection hidden="1"/>
    </xf>
    <xf numFmtId="0" fontId="5" fillId="2" borderId="0" xfId="0" applyFont="1" applyFill="1" applyProtection="1">
      <protection hidden="1"/>
    </xf>
    <xf numFmtId="0" fontId="0" fillId="2" borderId="0" xfId="0" applyFill="1" applyBorder="1" applyAlignment="1" applyProtection="1">
      <alignment horizontal="left"/>
      <protection hidden="1"/>
    </xf>
    <xf numFmtId="0" fontId="0" fillId="2" borderId="16" xfId="0" applyFill="1" applyBorder="1" applyAlignment="1" applyProtection="1">
      <alignment horizontal="left"/>
      <protection hidden="1"/>
    </xf>
    <xf numFmtId="0" fontId="20" fillId="2" borderId="0" xfId="0" applyFont="1" applyFill="1" applyAlignment="1" applyProtection="1">
      <alignment horizontal="right"/>
      <protection hidden="1"/>
    </xf>
    <xf numFmtId="0" fontId="4" fillId="2" borderId="0" xfId="0" applyFont="1" applyFill="1" applyBorder="1" applyProtection="1">
      <protection hidden="1"/>
    </xf>
    <xf numFmtId="0" fontId="6" fillId="2" borderId="0" xfId="0" applyFont="1" applyFill="1" applyAlignment="1" applyProtection="1">
      <alignment horizontal="left" vertical="top"/>
      <protection hidden="1"/>
    </xf>
    <xf numFmtId="0" fontId="19" fillId="2" borderId="0" xfId="0" applyFont="1" applyFill="1" applyAlignment="1" applyProtection="1">
      <alignment horizontal="left" vertical="top"/>
      <protection hidden="1"/>
    </xf>
    <xf numFmtId="0" fontId="5" fillId="2" borderId="6" xfId="0" applyFont="1" applyFill="1" applyBorder="1" applyAlignment="1" applyProtection="1">
      <alignment horizontal="left"/>
      <protection hidden="1"/>
    </xf>
    <xf numFmtId="0" fontId="6" fillId="2" borderId="0" xfId="0" applyFont="1" applyFill="1" applyProtection="1">
      <protection hidden="1"/>
    </xf>
    <xf numFmtId="0" fontId="0" fillId="4" borderId="0" xfId="0" applyFill="1" applyProtection="1">
      <protection hidden="1"/>
    </xf>
    <xf numFmtId="0" fontId="0" fillId="4" borderId="1" xfId="0" applyFill="1" applyBorder="1" applyProtection="1">
      <protection locked="0"/>
    </xf>
    <xf numFmtId="0" fontId="0" fillId="4" borderId="20" xfId="0" applyFill="1" applyBorder="1" applyProtection="1">
      <protection locked="0"/>
    </xf>
    <xf numFmtId="0" fontId="0" fillId="4" borderId="22" xfId="0" applyFill="1" applyBorder="1" applyProtection="1"/>
    <xf numFmtId="0" fontId="0" fillId="4" borderId="23" xfId="0" applyFill="1" applyBorder="1" applyProtection="1"/>
    <xf numFmtId="0" fontId="0" fillId="4" borderId="24" xfId="0" applyFill="1" applyBorder="1" applyProtection="1"/>
    <xf numFmtId="0" fontId="0" fillId="4" borderId="25" xfId="0" applyFill="1" applyBorder="1" applyProtection="1"/>
    <xf numFmtId="0" fontId="6" fillId="4" borderId="0" xfId="0" applyFont="1" applyFill="1" applyBorder="1" applyProtection="1"/>
    <xf numFmtId="0" fontId="0" fillId="4" borderId="0" xfId="0" applyFill="1" applyBorder="1" applyProtection="1"/>
    <xf numFmtId="0" fontId="0" fillId="4" borderId="26" xfId="0" applyFill="1" applyBorder="1" applyProtection="1"/>
    <xf numFmtId="0" fontId="0" fillId="4" borderId="0" xfId="0" applyFill="1" applyBorder="1" applyAlignment="1" applyProtection="1">
      <alignment horizontal="right"/>
    </xf>
    <xf numFmtId="0" fontId="0" fillId="5" borderId="1" xfId="0" applyFill="1" applyBorder="1" applyProtection="1"/>
    <xf numFmtId="0" fontId="3" fillId="4" borderId="0" xfId="0" applyFont="1" applyFill="1" applyBorder="1" applyAlignment="1" applyProtection="1">
      <alignment horizontal="right"/>
    </xf>
    <xf numFmtId="0" fontId="0" fillId="4" borderId="27" xfId="0" applyFill="1" applyBorder="1" applyProtection="1"/>
    <xf numFmtId="0" fontId="0" fillId="4" borderId="18" xfId="0" applyFill="1" applyBorder="1" applyProtection="1"/>
    <xf numFmtId="0" fontId="0" fillId="4" borderId="28" xfId="0" applyFill="1" applyBorder="1" applyProtection="1"/>
    <xf numFmtId="0" fontId="29" fillId="4" borderId="23" xfId="0" applyFont="1" applyFill="1" applyBorder="1" applyAlignment="1" applyProtection="1">
      <alignment vertical="top"/>
    </xf>
    <xf numFmtId="0" fontId="0" fillId="4" borderId="0" xfId="0" applyFill="1" applyProtection="1"/>
    <xf numFmtId="0" fontId="6" fillId="4" borderId="25" xfId="0" applyFont="1" applyFill="1" applyBorder="1" applyProtection="1"/>
    <xf numFmtId="0" fontId="0" fillId="4" borderId="0" xfId="0" applyFill="1" applyBorder="1" applyAlignment="1" applyProtection="1">
      <alignment horizontal="left"/>
      <protection locked="0"/>
    </xf>
    <xf numFmtId="0" fontId="0" fillId="4" borderId="10" xfId="0" applyFill="1" applyBorder="1" applyAlignment="1" applyProtection="1">
      <alignment horizontal="left"/>
      <protection locked="0"/>
    </xf>
    <xf numFmtId="0" fontId="0" fillId="4" borderId="12" xfId="0" applyFill="1" applyBorder="1" applyAlignment="1" applyProtection="1">
      <alignment horizontal="left"/>
      <protection locked="0"/>
    </xf>
    <xf numFmtId="0" fontId="0" fillId="4" borderId="13" xfId="0" applyFill="1" applyBorder="1" applyAlignment="1" applyProtection="1">
      <alignment horizontal="left"/>
      <protection locked="0"/>
    </xf>
    <xf numFmtId="0" fontId="1" fillId="4" borderId="0" xfId="0" applyFont="1" applyFill="1" applyBorder="1" applyAlignment="1" applyProtection="1">
      <alignment horizontal="right"/>
    </xf>
    <xf numFmtId="0" fontId="6" fillId="4" borderId="1" xfId="0" applyFont="1" applyFill="1" applyBorder="1" applyAlignment="1" applyProtection="1">
      <alignment horizontal="right"/>
      <protection locked="0"/>
    </xf>
    <xf numFmtId="0" fontId="15" fillId="0" borderId="4" xfId="0" applyNumberFormat="1" applyFont="1" applyFill="1" applyBorder="1" applyAlignment="1" applyProtection="1">
      <alignment horizontal="left" vertical="center"/>
    </xf>
    <xf numFmtId="0" fontId="15" fillId="0" borderId="5" xfId="0" applyNumberFormat="1" applyFont="1" applyFill="1" applyBorder="1" applyAlignment="1" applyProtection="1">
      <alignment horizontal="left" vertical="center"/>
    </xf>
    <xf numFmtId="0" fontId="15" fillId="0" borderId="30" xfId="0" applyNumberFormat="1" applyFont="1" applyFill="1" applyBorder="1" applyAlignment="1" applyProtection="1">
      <alignment horizontal="left" vertical="center"/>
    </xf>
    <xf numFmtId="0" fontId="19" fillId="4" borderId="13" xfId="0" applyFont="1" applyFill="1" applyBorder="1" applyAlignment="1" applyProtection="1"/>
    <xf numFmtId="0" fontId="19" fillId="4" borderId="0" xfId="0" applyFont="1" applyFill="1" applyBorder="1" applyProtection="1"/>
    <xf numFmtId="0" fontId="19" fillId="0" borderId="5" xfId="0" applyNumberFormat="1" applyFont="1" applyFill="1" applyBorder="1" applyAlignment="1" applyProtection="1">
      <alignment horizontal="center" vertical="center"/>
    </xf>
    <xf numFmtId="0" fontId="0" fillId="6" borderId="1" xfId="0" applyFill="1" applyBorder="1" applyProtection="1"/>
    <xf numFmtId="0" fontId="19" fillId="0" borderId="1" xfId="0" applyFont="1" applyFill="1" applyBorder="1" applyProtection="1">
      <protection locked="0"/>
    </xf>
    <xf numFmtId="0" fontId="3" fillId="4" borderId="1" xfId="0" applyFont="1" applyFill="1" applyBorder="1" applyAlignment="1" applyProtection="1">
      <alignment horizontal="center"/>
      <protection locked="0"/>
    </xf>
    <xf numFmtId="0" fontId="6" fillId="4" borderId="12" xfId="0" applyFont="1" applyFill="1" applyBorder="1" applyAlignment="1" applyProtection="1">
      <alignment horizontal="center"/>
    </xf>
    <xf numFmtId="0" fontId="3" fillId="4" borderId="0" xfId="0" applyFont="1" applyFill="1" applyBorder="1" applyAlignment="1" applyProtection="1">
      <alignment horizontal="center"/>
    </xf>
    <xf numFmtId="0" fontId="18" fillId="2" borderId="6" xfId="0" applyFont="1" applyFill="1" applyBorder="1" applyAlignment="1" applyProtection="1">
      <alignment horizontal="center" vertical="top" wrapText="1"/>
      <protection hidden="1"/>
    </xf>
    <xf numFmtId="0" fontId="18" fillId="2" borderId="7" xfId="0" applyFont="1" applyFill="1" applyBorder="1" applyAlignment="1" applyProtection="1">
      <alignment horizontal="center" vertical="top" wrapText="1"/>
      <protection hidden="1"/>
    </xf>
    <xf numFmtId="0" fontId="18" fillId="2" borderId="8" xfId="0" applyFont="1" applyFill="1" applyBorder="1" applyAlignment="1" applyProtection="1">
      <alignment horizontal="center" vertical="top" wrapText="1"/>
      <protection hidden="1"/>
    </xf>
    <xf numFmtId="0" fontId="18" fillId="2" borderId="9" xfId="0" applyFont="1" applyFill="1" applyBorder="1" applyAlignment="1" applyProtection="1">
      <alignment horizontal="center" vertical="top" wrapText="1"/>
      <protection hidden="1"/>
    </xf>
    <xf numFmtId="0" fontId="18" fillId="2" borderId="0" xfId="0" applyFont="1" applyFill="1" applyBorder="1" applyAlignment="1" applyProtection="1">
      <alignment horizontal="center" vertical="top" wrapText="1"/>
      <protection hidden="1"/>
    </xf>
    <xf numFmtId="0" fontId="18" fillId="2" borderId="10" xfId="0" applyFont="1" applyFill="1" applyBorder="1" applyAlignment="1" applyProtection="1">
      <alignment horizontal="center" vertical="top" wrapText="1"/>
      <protection hidden="1"/>
    </xf>
    <xf numFmtId="0" fontId="2" fillId="2" borderId="0" xfId="0" applyFont="1" applyFill="1" applyAlignment="1" applyProtection="1">
      <alignment horizontal="center"/>
      <protection hidden="1"/>
    </xf>
    <xf numFmtId="49" fontId="6" fillId="2" borderId="9" xfId="0" applyNumberFormat="1" applyFont="1" applyFill="1" applyBorder="1" applyAlignment="1" applyProtection="1">
      <alignment horizontal="center" vertical="center"/>
      <protection hidden="1"/>
    </xf>
    <xf numFmtId="49" fontId="6" fillId="2" borderId="0" xfId="0" applyNumberFormat="1" applyFont="1" applyFill="1" applyBorder="1" applyAlignment="1" applyProtection="1">
      <alignment horizontal="center" vertical="center"/>
      <protection hidden="1"/>
    </xf>
    <xf numFmtId="49" fontId="6" fillId="2" borderId="10" xfId="0" applyNumberFormat="1" applyFont="1" applyFill="1" applyBorder="1" applyAlignment="1" applyProtection="1">
      <alignment horizontal="center" vertical="center"/>
      <protection hidden="1"/>
    </xf>
    <xf numFmtId="49" fontId="6" fillId="2" borderId="17" xfId="0" applyNumberFormat="1" applyFont="1" applyFill="1" applyBorder="1" applyAlignment="1" applyProtection="1">
      <alignment horizontal="center" vertical="center"/>
      <protection hidden="1"/>
    </xf>
    <xf numFmtId="49" fontId="6" fillId="2" borderId="18" xfId="0" applyNumberFormat="1" applyFont="1" applyFill="1" applyBorder="1" applyAlignment="1" applyProtection="1">
      <alignment horizontal="center" vertical="center"/>
      <protection hidden="1"/>
    </xf>
    <xf numFmtId="49" fontId="6" fillId="2" borderId="19" xfId="0" applyNumberFormat="1" applyFont="1" applyFill="1" applyBorder="1" applyAlignment="1" applyProtection="1">
      <alignment horizontal="center" vertical="center"/>
      <protection hidden="1"/>
    </xf>
    <xf numFmtId="49" fontId="1" fillId="0" borderId="1" xfId="0" applyNumberFormat="1" applyFont="1" applyFill="1" applyBorder="1" applyAlignment="1" applyProtection="1">
      <alignment horizontal="right"/>
      <protection locked="0"/>
    </xf>
    <xf numFmtId="0" fontId="6" fillId="4" borderId="0" xfId="0" applyFont="1" applyFill="1" applyBorder="1" applyAlignment="1" applyProtection="1">
      <alignment horizontal="center"/>
    </xf>
    <xf numFmtId="0" fontId="1" fillId="0" borderId="0" xfId="0" applyFont="1" applyFill="1" applyBorder="1" applyAlignment="1" applyProtection="1">
      <alignment horizontal="right"/>
    </xf>
    <xf numFmtId="49" fontId="1" fillId="4" borderId="23" xfId="0" applyNumberFormat="1" applyFont="1" applyFill="1" applyBorder="1" applyAlignment="1" applyProtection="1">
      <alignment horizontal="right"/>
    </xf>
    <xf numFmtId="0" fontId="34" fillId="3" borderId="0" xfId="0" applyFont="1" applyFill="1" applyAlignment="1" applyProtection="1">
      <alignment horizontal="center"/>
      <protection hidden="1"/>
    </xf>
    <xf numFmtId="0" fontId="19" fillId="0" borderId="33" xfId="0" applyNumberFormat="1" applyFont="1" applyFill="1" applyBorder="1" applyAlignment="1" applyProtection="1">
      <alignment horizontal="center" vertical="center"/>
    </xf>
    <xf numFmtId="0" fontId="19" fillId="0" borderId="34" xfId="0" applyNumberFormat="1" applyFont="1" applyFill="1" applyBorder="1" applyAlignment="1" applyProtection="1">
      <alignment horizontal="center" vertical="center"/>
    </xf>
    <xf numFmtId="0" fontId="36" fillId="2" borderId="0" xfId="0" applyFont="1" applyFill="1" applyBorder="1" applyAlignment="1" applyProtection="1">
      <alignment horizontal="right"/>
      <protection hidden="1"/>
    </xf>
    <xf numFmtId="0" fontId="37" fillId="2" borderId="0" xfId="0" applyFont="1" applyFill="1" applyBorder="1" applyAlignment="1" applyProtection="1">
      <alignment horizontal="left"/>
      <protection hidden="1"/>
    </xf>
    <xf numFmtId="0" fontId="14" fillId="2" borderId="13" xfId="0" applyFont="1" applyFill="1" applyBorder="1" applyAlignment="1" applyProtection="1">
      <alignment horizontal="left"/>
      <protection hidden="1"/>
    </xf>
    <xf numFmtId="0" fontId="0" fillId="2" borderId="0" xfId="0" applyFill="1" applyAlignment="1" applyProtection="1">
      <alignment horizontal="center"/>
      <protection hidden="1"/>
    </xf>
    <xf numFmtId="0" fontId="0" fillId="0" borderId="0" xfId="0" applyFill="1" applyProtection="1"/>
    <xf numFmtId="0" fontId="38" fillId="0" borderId="2" xfId="0" applyFont="1" applyFill="1" applyBorder="1" applyAlignment="1" applyProtection="1">
      <alignment horizontal="center" vertical="center"/>
    </xf>
    <xf numFmtId="49" fontId="29" fillId="2" borderId="6" xfId="0" applyNumberFormat="1" applyFont="1" applyFill="1" applyBorder="1" applyAlignment="1" applyProtection="1">
      <alignment horizontal="left"/>
    </xf>
    <xf numFmtId="49" fontId="13" fillId="2" borderId="7" xfId="0" applyNumberFormat="1" applyFont="1" applyFill="1" applyBorder="1" applyAlignment="1" applyProtection="1">
      <alignment horizontal="left"/>
    </xf>
    <xf numFmtId="0" fontId="6" fillId="2" borderId="7" xfId="0" applyFont="1" applyFill="1" applyBorder="1" applyProtection="1"/>
    <xf numFmtId="49" fontId="30" fillId="2" borderId="7" xfId="0" applyNumberFormat="1" applyFont="1" applyFill="1" applyBorder="1" applyAlignment="1" applyProtection="1">
      <alignment horizontal="center"/>
    </xf>
    <xf numFmtId="49" fontId="29" fillId="2" borderId="8" xfId="0" applyNumberFormat="1" applyFont="1" applyFill="1" applyBorder="1" applyAlignment="1" applyProtection="1">
      <alignment horizontal="right"/>
    </xf>
    <xf numFmtId="0" fontId="0" fillId="3" borderId="0" xfId="0" applyFill="1" applyProtection="1"/>
    <xf numFmtId="0" fontId="0" fillId="2" borderId="0" xfId="0" applyFill="1" applyBorder="1" applyProtection="1"/>
    <xf numFmtId="49" fontId="6" fillId="2" borderId="11" xfId="0" applyNumberFormat="1" applyFont="1" applyFill="1" applyBorder="1" applyAlignment="1" applyProtection="1">
      <alignment horizontal="left" vertical="top"/>
    </xf>
    <xf numFmtId="49" fontId="6" fillId="2" borderId="12" xfId="0" applyNumberFormat="1" applyFont="1" applyFill="1" applyBorder="1" applyAlignment="1" applyProtection="1">
      <alignment horizontal="left" vertical="top"/>
    </xf>
    <xf numFmtId="49" fontId="6" fillId="2" borderId="13" xfId="0" applyNumberFormat="1" applyFont="1" applyFill="1" applyBorder="1" applyAlignment="1" applyProtection="1">
      <alignment horizontal="left" vertical="top"/>
    </xf>
    <xf numFmtId="0" fontId="0" fillId="2" borderId="0" xfId="0" applyFill="1" applyAlignment="1" applyProtection="1">
      <alignment horizontal="centerContinuous"/>
    </xf>
    <xf numFmtId="0" fontId="0" fillId="2" borderId="0" xfId="0" applyFill="1" applyProtection="1"/>
    <xf numFmtId="0" fontId="6" fillId="2" borderId="0" xfId="0" applyFont="1" applyFill="1" applyAlignment="1" applyProtection="1">
      <alignment horizontal="left" vertical="top"/>
    </xf>
    <xf numFmtId="0" fontId="20" fillId="2" borderId="0" xfId="0" applyFont="1" applyFill="1" applyAlignment="1" applyProtection="1">
      <alignment horizontal="right"/>
    </xf>
    <xf numFmtId="0" fontId="0" fillId="2" borderId="6" xfId="0" applyFill="1" applyBorder="1" applyProtection="1"/>
    <xf numFmtId="0" fontId="5" fillId="2" borderId="7" xfId="0" applyFont="1" applyFill="1" applyBorder="1" applyAlignment="1" applyProtection="1">
      <alignment horizontal="right"/>
    </xf>
    <xf numFmtId="0" fontId="0" fillId="2" borderId="7" xfId="0" applyFill="1" applyBorder="1" applyProtection="1"/>
    <xf numFmtId="0" fontId="0" fillId="2" borderId="8" xfId="0" applyFill="1" applyBorder="1" applyProtection="1"/>
    <xf numFmtId="0" fontId="0" fillId="2" borderId="9" xfId="0" applyFill="1" applyBorder="1" applyProtection="1"/>
    <xf numFmtId="0" fontId="6" fillId="2" borderId="0" xfId="0" applyFont="1" applyFill="1" applyBorder="1" applyAlignment="1" applyProtection="1">
      <alignment horizontal="right"/>
    </xf>
    <xf numFmtId="0" fontId="0" fillId="2" borderId="10" xfId="0" applyFill="1" applyBorder="1" applyProtection="1"/>
    <xf numFmtId="0" fontId="6" fillId="2" borderId="0" xfId="0" applyFont="1" applyFill="1" applyBorder="1" applyProtection="1"/>
    <xf numFmtId="0" fontId="0" fillId="2" borderId="11" xfId="0" applyFill="1" applyBorder="1" applyProtection="1"/>
    <xf numFmtId="0" fontId="6" fillId="2" borderId="12" xfId="0" applyFont="1" applyFill="1" applyBorder="1" applyAlignment="1" applyProtection="1">
      <alignment horizontal="right"/>
    </xf>
    <xf numFmtId="0" fontId="0" fillId="2" borderId="12" xfId="0" applyFill="1" applyBorder="1" applyProtection="1"/>
    <xf numFmtId="0" fontId="0" fillId="2" borderId="13" xfId="0" applyFill="1" applyBorder="1" applyProtection="1"/>
    <xf numFmtId="0" fontId="5" fillId="2" borderId="6" xfId="0" applyFont="1" applyFill="1" applyBorder="1" applyAlignment="1" applyProtection="1">
      <alignment horizontal="left"/>
    </xf>
    <xf numFmtId="0" fontId="6" fillId="2" borderId="0" xfId="0" applyFont="1" applyFill="1" applyAlignment="1" applyProtection="1">
      <alignment horizontal="right"/>
    </xf>
    <xf numFmtId="0" fontId="34" fillId="3" borderId="0" xfId="0" applyFont="1" applyFill="1" applyAlignment="1" applyProtection="1">
      <alignment horizontal="center"/>
    </xf>
    <xf numFmtId="0" fontId="6" fillId="2" borderId="0" xfId="0" applyFont="1" applyFill="1" applyAlignment="1" applyProtection="1">
      <alignment horizontal="left"/>
    </xf>
    <xf numFmtId="0" fontId="3" fillId="2" borderId="0" xfId="0" applyFont="1" applyFill="1" applyAlignment="1" applyProtection="1">
      <alignment horizontal="center"/>
    </xf>
    <xf numFmtId="0" fontId="3" fillId="2" borderId="0" xfId="0" applyFont="1" applyFill="1" applyAlignment="1" applyProtection="1">
      <alignment horizontal="right" vertical="center"/>
    </xf>
    <xf numFmtId="0" fontId="11" fillId="2" borderId="0" xfId="0" applyFont="1" applyFill="1" applyAlignment="1" applyProtection="1">
      <alignment vertical="center"/>
    </xf>
    <xf numFmtId="0" fontId="3" fillId="2" borderId="0" xfId="0" applyFont="1" applyFill="1" applyAlignment="1" applyProtection="1">
      <alignment horizontal="right"/>
    </xf>
    <xf numFmtId="0" fontId="3" fillId="2" borderId="0" xfId="0" applyFont="1" applyFill="1" applyAlignment="1" applyProtection="1">
      <alignment horizontal="center" wrapText="1"/>
    </xf>
    <xf numFmtId="0" fontId="12" fillId="2" borderId="14" xfId="0" applyFont="1" applyFill="1" applyBorder="1" applyAlignment="1" applyProtection="1">
      <alignment wrapText="1"/>
    </xf>
    <xf numFmtId="0" fontId="14" fillId="2" borderId="13" xfId="0" applyFont="1" applyFill="1" applyBorder="1" applyAlignment="1" applyProtection="1">
      <alignment horizontal="left"/>
    </xf>
    <xf numFmtId="0" fontId="14" fillId="2" borderId="13" xfId="0" applyFont="1" applyFill="1" applyBorder="1" applyAlignment="1" applyProtection="1">
      <alignment wrapText="1"/>
    </xf>
    <xf numFmtId="0" fontId="3" fillId="2" borderId="0" xfId="0" applyFont="1" applyFill="1" applyAlignment="1" applyProtection="1">
      <alignment horizontal="centerContinuous"/>
    </xf>
    <xf numFmtId="0" fontId="3" fillId="2" borderId="0" xfId="0" applyFont="1" applyFill="1" applyAlignment="1" applyProtection="1">
      <alignment horizontal="centerContinuous" wrapText="1"/>
    </xf>
    <xf numFmtId="0" fontId="12" fillId="2" borderId="15" xfId="0" applyFont="1" applyFill="1" applyBorder="1" applyAlignment="1" applyProtection="1">
      <alignment wrapText="1"/>
    </xf>
    <xf numFmtId="164" fontId="12" fillId="2" borderId="14" xfId="0" applyNumberFormat="1" applyFont="1" applyFill="1" applyBorder="1" applyAlignment="1" applyProtection="1">
      <alignment horizontal="center" vertical="center"/>
    </xf>
    <xf numFmtId="0" fontId="0" fillId="2" borderId="0" xfId="0" applyFill="1" applyAlignment="1" applyProtection="1">
      <alignment horizontal="right"/>
    </xf>
    <xf numFmtId="0" fontId="4" fillId="2" borderId="0" xfId="0" applyFont="1" applyFill="1" applyAlignment="1" applyProtection="1">
      <alignment horizontal="right"/>
    </xf>
    <xf numFmtId="0" fontId="7" fillId="2" borderId="0" xfId="0" applyFont="1" applyFill="1" applyAlignment="1" applyProtection="1">
      <alignment horizontal="center"/>
    </xf>
    <xf numFmtId="0" fontId="10" fillId="2" borderId="0" xfId="0" applyFont="1" applyFill="1" applyProtection="1"/>
    <xf numFmtId="0" fontId="7" fillId="2" borderId="0" xfId="0" applyFont="1" applyFill="1" applyProtection="1"/>
    <xf numFmtId="0" fontId="36" fillId="2" borderId="0" xfId="0" applyFont="1" applyFill="1" applyBorder="1" applyAlignment="1" applyProtection="1">
      <alignment horizontal="right"/>
    </xf>
    <xf numFmtId="0" fontId="37" fillId="2" borderId="0" xfId="0" applyFont="1" applyFill="1" applyBorder="1" applyAlignment="1" applyProtection="1">
      <alignment horizontal="left"/>
    </xf>
    <xf numFmtId="0" fontId="4" fillId="2" borderId="0" xfId="0" applyFont="1" applyFill="1" applyBorder="1" applyProtection="1"/>
    <xf numFmtId="0" fontId="5" fillId="2" borderId="0" xfId="0" applyFont="1" applyFill="1" applyProtection="1"/>
    <xf numFmtId="0" fontId="0" fillId="2" borderId="0" xfId="0" applyFill="1" applyBorder="1" applyAlignment="1" applyProtection="1">
      <alignment horizontal="left"/>
    </xf>
    <xf numFmtId="0" fontId="0" fillId="2" borderId="16" xfId="0" applyFill="1" applyBorder="1" applyAlignment="1" applyProtection="1">
      <alignment horizontal="left"/>
    </xf>
    <xf numFmtId="0" fontId="19" fillId="4" borderId="18" xfId="0" applyNumberFormat="1" applyFont="1" applyFill="1" applyBorder="1" applyProtection="1"/>
    <xf numFmtId="0" fontId="19" fillId="0" borderId="13" xfId="0" applyFont="1" applyFill="1" applyBorder="1" applyAlignment="1" applyProtection="1"/>
    <xf numFmtId="0" fontId="19" fillId="0" borderId="0" xfId="0" applyFont="1" applyFill="1" applyBorder="1" applyProtection="1"/>
    <xf numFmtId="0" fontId="3" fillId="0" borderId="0" xfId="0" applyFont="1" applyFill="1" applyBorder="1" applyAlignment="1" applyProtection="1">
      <alignment horizontal="right"/>
    </xf>
    <xf numFmtId="0" fontId="3" fillId="0" borderId="0" xfId="0" applyFont="1" applyFill="1" applyBorder="1" applyAlignment="1" applyProtection="1">
      <alignment horizontal="center"/>
    </xf>
    <xf numFmtId="0" fontId="31" fillId="0" borderId="0" xfId="0" applyFont="1" applyFill="1" applyBorder="1" applyAlignment="1" applyProtection="1">
      <alignment horizontal="right"/>
    </xf>
    <xf numFmtId="0" fontId="3" fillId="2" borderId="23" xfId="0" applyFont="1" applyFill="1" applyBorder="1" applyAlignment="1" applyProtection="1">
      <alignment horizontal="center"/>
    </xf>
    <xf numFmtId="0" fontId="3" fillId="2" borderId="25" xfId="0" applyFont="1" applyFill="1" applyBorder="1" applyAlignment="1" applyProtection="1">
      <alignment horizontal="right" vertical="center"/>
    </xf>
    <xf numFmtId="0" fontId="11" fillId="2" borderId="0" xfId="0" applyFont="1" applyFill="1" applyBorder="1" applyAlignment="1" applyProtection="1">
      <alignment vertical="center"/>
    </xf>
    <xf numFmtId="0" fontId="3" fillId="2" borderId="25" xfId="0" applyFont="1" applyFill="1" applyBorder="1" applyAlignment="1" applyProtection="1">
      <alignment horizontal="right"/>
    </xf>
    <xf numFmtId="0" fontId="3" fillId="2" borderId="0" xfId="0" applyFont="1" applyFill="1" applyBorder="1" applyAlignment="1" applyProtection="1">
      <alignment horizontal="center"/>
    </xf>
    <xf numFmtId="0" fontId="3" fillId="2" borderId="0" xfId="0" applyFont="1" applyFill="1" applyBorder="1" applyAlignment="1" applyProtection="1">
      <alignment horizontal="center" wrapText="1"/>
    </xf>
    <xf numFmtId="0" fontId="3" fillId="2" borderId="0" xfId="0" applyFont="1" applyFill="1" applyBorder="1" applyAlignment="1" applyProtection="1">
      <alignment horizontal="centerContinuous"/>
    </xf>
    <xf numFmtId="0" fontId="3" fillId="2" borderId="0" xfId="0" applyFont="1" applyFill="1" applyBorder="1" applyAlignment="1" applyProtection="1">
      <alignment horizontal="centerContinuous" wrapText="1"/>
    </xf>
    <xf numFmtId="0" fontId="4" fillId="2" borderId="0" xfId="0" applyFont="1" applyFill="1" applyBorder="1" applyAlignment="1" applyProtection="1">
      <alignment horizontal="right"/>
    </xf>
    <xf numFmtId="0" fontId="7" fillId="2" borderId="0" xfId="0" applyFont="1" applyFill="1" applyBorder="1" applyAlignment="1" applyProtection="1">
      <alignment horizontal="center"/>
    </xf>
    <xf numFmtId="0" fontId="7" fillId="2" borderId="0" xfId="0" applyFont="1" applyFill="1" applyBorder="1" applyProtection="1"/>
    <xf numFmtId="0" fontId="1" fillId="0" borderId="0" xfId="0" applyFont="1"/>
    <xf numFmtId="0" fontId="1" fillId="2" borderId="0" xfId="0" applyFont="1" applyFill="1" applyProtection="1"/>
    <xf numFmtId="11" fontId="19" fillId="2" borderId="3" xfId="0" applyNumberFormat="1" applyFont="1" applyFill="1" applyBorder="1" applyAlignment="1" applyProtection="1">
      <alignment horizontal="center" vertical="center"/>
    </xf>
    <xf numFmtId="0" fontId="38" fillId="0" borderId="2" xfId="0" applyNumberFormat="1" applyFont="1" applyFill="1" applyBorder="1" applyAlignment="1" applyProtection="1">
      <alignment horizontal="right" vertical="center"/>
    </xf>
    <xf numFmtId="0" fontId="14" fillId="2" borderId="0" xfId="0" applyFont="1" applyFill="1" applyBorder="1" applyAlignment="1" applyProtection="1"/>
    <xf numFmtId="0" fontId="38" fillId="4" borderId="23" xfId="0" applyNumberFormat="1" applyFont="1" applyFill="1" applyBorder="1" applyAlignment="1" applyProtection="1">
      <alignment horizontal="right" vertical="center"/>
    </xf>
    <xf numFmtId="0" fontId="38" fillId="4" borderId="23" xfId="0" applyFont="1" applyFill="1" applyBorder="1" applyAlignment="1" applyProtection="1">
      <alignment horizontal="center" vertical="center"/>
    </xf>
    <xf numFmtId="0" fontId="19" fillId="0" borderId="38" xfId="0" applyNumberFormat="1" applyFont="1" applyFill="1" applyBorder="1" applyAlignment="1" applyProtection="1">
      <alignment horizontal="center" vertical="center"/>
    </xf>
    <xf numFmtId="0" fontId="14" fillId="2" borderId="26" xfId="0" applyFont="1" applyFill="1" applyBorder="1" applyAlignment="1" applyProtection="1"/>
    <xf numFmtId="0" fontId="14" fillId="2" borderId="36" xfId="0" applyFont="1" applyFill="1" applyBorder="1" applyAlignment="1" applyProtection="1">
      <alignment horizontal="center" wrapText="1"/>
    </xf>
    <xf numFmtId="0" fontId="19" fillId="0" borderId="40" xfId="0" applyNumberFormat="1" applyFont="1" applyFill="1" applyBorder="1" applyAlignment="1" applyProtection="1">
      <alignment horizontal="center" vertical="center"/>
    </xf>
    <xf numFmtId="0" fontId="19" fillId="0" borderId="41" xfId="0" applyNumberFormat="1" applyFont="1" applyFill="1" applyBorder="1" applyAlignment="1" applyProtection="1">
      <alignment horizontal="center" vertical="center"/>
    </xf>
    <xf numFmtId="0" fontId="3" fillId="2" borderId="10" xfId="0" applyFont="1" applyFill="1" applyBorder="1" applyAlignment="1" applyProtection="1">
      <alignment horizontal="center"/>
    </xf>
    <xf numFmtId="0" fontId="42" fillId="4" borderId="21" xfId="0" applyNumberFormat="1" applyFont="1" applyFill="1" applyBorder="1" applyAlignment="1" applyProtection="1">
      <alignment horizontal="right"/>
      <protection locked="0"/>
    </xf>
    <xf numFmtId="0" fontId="19" fillId="0" borderId="30" xfId="0" applyNumberFormat="1" applyFont="1" applyFill="1" applyBorder="1" applyAlignment="1" applyProtection="1">
      <alignment horizontal="center" vertical="center"/>
    </xf>
    <xf numFmtId="0" fontId="38" fillId="4" borderId="23" xfId="0" applyNumberFormat="1" applyFont="1" applyFill="1" applyBorder="1" applyAlignment="1" applyProtection="1">
      <alignment vertical="center"/>
    </xf>
    <xf numFmtId="164" fontId="12" fillId="2" borderId="0" xfId="0" applyNumberFormat="1" applyFont="1" applyFill="1" applyBorder="1" applyAlignment="1" applyProtection="1">
      <alignment horizontal="center" vertical="center"/>
    </xf>
    <xf numFmtId="0" fontId="15" fillId="4" borderId="0" xfId="0" applyNumberFormat="1" applyFont="1" applyFill="1" applyBorder="1" applyAlignment="1" applyProtection="1">
      <alignment horizontal="left" vertical="center"/>
    </xf>
    <xf numFmtId="0" fontId="19" fillId="4" borderId="0" xfId="0" applyNumberFormat="1" applyFont="1" applyFill="1" applyBorder="1" applyAlignment="1" applyProtection="1">
      <alignment horizontal="center" vertical="center"/>
    </xf>
    <xf numFmtId="0" fontId="19" fillId="4" borderId="0" xfId="0" applyFont="1" applyFill="1" applyBorder="1" applyAlignment="1" applyProtection="1">
      <alignment horizontal="center" vertical="center"/>
    </xf>
    <xf numFmtId="0" fontId="3" fillId="7" borderId="0" xfId="0" applyFont="1" applyFill="1" applyBorder="1" applyAlignment="1" applyProtection="1">
      <alignment horizontal="left" vertical="center"/>
    </xf>
    <xf numFmtId="0" fontId="38" fillId="7" borderId="2" xfId="0" applyNumberFormat="1" applyFont="1" applyFill="1" applyBorder="1" applyAlignment="1" applyProtection="1">
      <alignment vertical="center"/>
    </xf>
    <xf numFmtId="0" fontId="19" fillId="7" borderId="32" xfId="0" applyNumberFormat="1" applyFont="1" applyFill="1" applyBorder="1" applyAlignment="1" applyProtection="1">
      <alignment horizontal="center" vertical="center"/>
    </xf>
    <xf numFmtId="0" fontId="19" fillId="7" borderId="33" xfId="0" applyNumberFormat="1" applyFont="1" applyFill="1" applyBorder="1" applyAlignment="1" applyProtection="1">
      <alignment horizontal="center" vertical="center"/>
    </xf>
    <xf numFmtId="0" fontId="19" fillId="7" borderId="5" xfId="0" applyNumberFormat="1" applyFont="1" applyFill="1" applyBorder="1" applyAlignment="1" applyProtection="1">
      <alignment horizontal="center" vertical="center"/>
    </xf>
    <xf numFmtId="0" fontId="15" fillId="7" borderId="4" xfId="0" applyNumberFormat="1" applyFont="1" applyFill="1" applyBorder="1" applyAlignment="1" applyProtection="1">
      <alignment horizontal="left" vertical="center"/>
    </xf>
    <xf numFmtId="0" fontId="15" fillId="7" borderId="5" xfId="0" applyNumberFormat="1" applyFont="1" applyFill="1" applyBorder="1" applyAlignment="1" applyProtection="1">
      <alignment horizontal="left" vertical="center"/>
    </xf>
    <xf numFmtId="0" fontId="7" fillId="7" borderId="0" xfId="0" applyFont="1" applyFill="1" applyBorder="1" applyAlignment="1" applyProtection="1">
      <alignment horizontal="center"/>
    </xf>
    <xf numFmtId="0" fontId="37" fillId="7" borderId="0" xfId="0" applyFont="1" applyFill="1" applyBorder="1" applyAlignment="1" applyProtection="1">
      <alignment horizontal="left"/>
    </xf>
    <xf numFmtId="0" fontId="36" fillId="7" borderId="0" xfId="0" applyFont="1" applyFill="1" applyBorder="1" applyAlignment="1" applyProtection="1">
      <alignment horizontal="right"/>
    </xf>
    <xf numFmtId="0" fontId="3" fillId="7" borderId="25" xfId="0" applyFont="1" applyFill="1" applyBorder="1" applyAlignment="1" applyProtection="1">
      <alignment horizontal="left" vertical="center"/>
    </xf>
    <xf numFmtId="0" fontId="40" fillId="0" borderId="0" xfId="0" applyFont="1" applyProtection="1"/>
    <xf numFmtId="0" fontId="3" fillId="0" borderId="0" xfId="0" applyFont="1" applyProtection="1"/>
    <xf numFmtId="49" fontId="1" fillId="0" borderId="1" xfId="0" applyNumberFormat="1" applyFont="1" applyFill="1" applyBorder="1" applyAlignment="1" applyProtection="1">
      <alignment horizontal="right"/>
    </xf>
    <xf numFmtId="0" fontId="1" fillId="0" borderId="1" xfId="0" applyFont="1" applyBorder="1" applyAlignment="1" applyProtection="1">
      <alignment horizontal="center"/>
    </xf>
    <xf numFmtId="0" fontId="33" fillId="0" borderId="1" xfId="0" applyFont="1" applyBorder="1" applyAlignment="1" applyProtection="1">
      <alignment horizontal="center"/>
    </xf>
    <xf numFmtId="0" fontId="19" fillId="0" borderId="1" xfId="0" applyFont="1" applyFill="1" applyBorder="1" applyProtection="1"/>
    <xf numFmtId="0" fontId="3" fillId="4" borderId="1" xfId="0" applyFont="1" applyFill="1" applyBorder="1" applyAlignment="1" applyProtection="1">
      <alignment horizontal="center"/>
    </xf>
    <xf numFmtId="0" fontId="39" fillId="4" borderId="0" xfId="0" applyFont="1" applyFill="1" applyBorder="1" applyAlignment="1" applyProtection="1">
      <alignment horizontal="right" vertical="center"/>
    </xf>
    <xf numFmtId="0" fontId="1" fillId="4" borderId="9" xfId="0" applyFont="1" applyFill="1" applyBorder="1" applyAlignment="1" applyProtection="1">
      <alignment horizontal="left"/>
      <protection locked="0"/>
    </xf>
    <xf numFmtId="0" fontId="1" fillId="4" borderId="11" xfId="0" applyFont="1" applyFill="1" applyBorder="1" applyAlignment="1" applyProtection="1">
      <alignment horizontal="left"/>
      <protection locked="0"/>
    </xf>
    <xf numFmtId="0" fontId="35" fillId="4" borderId="0" xfId="0" applyNumberFormat="1" applyFont="1" applyFill="1" applyBorder="1" applyAlignment="1" applyProtection="1">
      <alignment horizontal="right" vertical="center"/>
    </xf>
    <xf numFmtId="0" fontId="5" fillId="4" borderId="0" xfId="0" applyFont="1" applyFill="1" applyProtection="1"/>
    <xf numFmtId="0" fontId="0" fillId="4" borderId="6" xfId="0" applyFill="1" applyBorder="1" applyProtection="1">
      <protection locked="0"/>
    </xf>
    <xf numFmtId="0" fontId="6" fillId="4" borderId="7" xfId="0" applyFont="1" applyFill="1" applyBorder="1" applyProtection="1">
      <protection locked="0"/>
    </xf>
    <xf numFmtId="0" fontId="0" fillId="4" borderId="7" xfId="0" applyFill="1" applyBorder="1" applyProtection="1">
      <protection locked="0"/>
    </xf>
    <xf numFmtId="0" fontId="0" fillId="4" borderId="8" xfId="0" applyFill="1" applyBorder="1" applyProtection="1">
      <protection locked="0"/>
    </xf>
    <xf numFmtId="0" fontId="0" fillId="4" borderId="9" xfId="0" applyFill="1" applyBorder="1" applyProtection="1">
      <protection locked="0"/>
    </xf>
    <xf numFmtId="0" fontId="0" fillId="4" borderId="0" xfId="0" applyFill="1" applyBorder="1" applyProtection="1">
      <protection locked="0"/>
    </xf>
    <xf numFmtId="0" fontId="0" fillId="4" borderId="10" xfId="0" applyFill="1" applyBorder="1" applyProtection="1">
      <protection locked="0"/>
    </xf>
    <xf numFmtId="0" fontId="6" fillId="4" borderId="0" xfId="0" applyFont="1" applyFill="1" applyBorder="1" applyProtection="1">
      <protection locked="0"/>
    </xf>
    <xf numFmtId="0" fontId="0" fillId="4" borderId="11" xfId="0" applyFill="1" applyBorder="1" applyProtection="1">
      <protection locked="0"/>
    </xf>
    <xf numFmtId="0" fontId="0" fillId="4" borderId="12" xfId="0" applyFill="1" applyBorder="1" applyProtection="1">
      <protection locked="0"/>
    </xf>
    <xf numFmtId="0" fontId="0" fillId="4" borderId="13" xfId="0" applyFill="1" applyBorder="1" applyProtection="1">
      <protection locked="0"/>
    </xf>
    <xf numFmtId="0" fontId="1" fillId="4" borderId="9" xfId="0" applyFont="1" applyFill="1" applyBorder="1" applyAlignment="1" applyProtection="1">
      <alignment horizontal="left"/>
      <protection hidden="1"/>
    </xf>
    <xf numFmtId="0" fontId="0" fillId="4" borderId="0" xfId="0" applyFill="1" applyBorder="1" applyAlignment="1" applyProtection="1">
      <alignment horizontal="left"/>
      <protection hidden="1"/>
    </xf>
    <xf numFmtId="0" fontId="0" fillId="4" borderId="10" xfId="0" applyFill="1" applyBorder="1" applyAlignment="1" applyProtection="1">
      <alignment horizontal="left"/>
      <protection hidden="1"/>
    </xf>
    <xf numFmtId="0" fontId="1" fillId="4" borderId="11" xfId="0" applyFont="1" applyFill="1" applyBorder="1" applyAlignment="1" applyProtection="1">
      <alignment horizontal="left"/>
      <protection hidden="1"/>
    </xf>
    <xf numFmtId="0" fontId="0" fillId="4" borderId="12" xfId="0" applyFill="1" applyBorder="1" applyAlignment="1" applyProtection="1">
      <alignment horizontal="left"/>
      <protection hidden="1"/>
    </xf>
    <xf numFmtId="0" fontId="0" fillId="4" borderId="13" xfId="0" applyFill="1" applyBorder="1" applyAlignment="1" applyProtection="1">
      <alignment horizontal="left"/>
      <protection hidden="1"/>
    </xf>
    <xf numFmtId="0" fontId="38" fillId="0" borderId="2" xfId="0" applyFont="1" applyFill="1" applyBorder="1" applyAlignment="1" applyProtection="1">
      <alignment horizontal="center" vertical="center"/>
      <protection hidden="1"/>
    </xf>
    <xf numFmtId="0" fontId="14" fillId="2" borderId="26" xfId="0" applyFont="1" applyFill="1" applyBorder="1" applyAlignment="1" applyProtection="1">
      <protection hidden="1"/>
    </xf>
    <xf numFmtId="0" fontId="14" fillId="2" borderId="36" xfId="0" applyFont="1" applyFill="1" applyBorder="1" applyAlignment="1" applyProtection="1">
      <alignment horizontal="center" wrapText="1"/>
      <protection hidden="1"/>
    </xf>
    <xf numFmtId="0" fontId="3" fillId="2" borderId="0" xfId="0" applyFont="1" applyFill="1" applyAlignment="1" applyProtection="1">
      <alignment horizontal="centerContinuous"/>
      <protection hidden="1"/>
    </xf>
    <xf numFmtId="0" fontId="3" fillId="2" borderId="0" xfId="0" applyFont="1" applyFill="1" applyAlignment="1" applyProtection="1">
      <alignment horizontal="centerContinuous" wrapText="1"/>
      <protection hidden="1"/>
    </xf>
    <xf numFmtId="0" fontId="15" fillId="0" borderId="4" xfId="0" applyNumberFormat="1" applyFont="1" applyFill="1" applyBorder="1" applyAlignment="1" applyProtection="1">
      <alignment horizontal="left" vertical="center"/>
      <protection hidden="1"/>
    </xf>
    <xf numFmtId="0" fontId="19" fillId="0" borderId="42" xfId="0" applyNumberFormat="1" applyFont="1" applyFill="1" applyBorder="1" applyAlignment="1" applyProtection="1">
      <alignment horizontal="center" vertical="center"/>
      <protection hidden="1"/>
    </xf>
    <xf numFmtId="0" fontId="19" fillId="0" borderId="37" xfId="0" applyNumberFormat="1" applyFont="1" applyFill="1" applyBorder="1" applyAlignment="1" applyProtection="1">
      <alignment horizontal="center" vertical="center"/>
      <protection hidden="1"/>
    </xf>
    <xf numFmtId="0" fontId="15" fillId="0" borderId="5" xfId="0" applyNumberFormat="1" applyFont="1" applyFill="1" applyBorder="1" applyAlignment="1" applyProtection="1">
      <alignment horizontal="left" vertical="center"/>
      <protection hidden="1"/>
    </xf>
    <xf numFmtId="0" fontId="19" fillId="0" borderId="40" xfId="0" applyNumberFormat="1" applyFont="1" applyFill="1" applyBorder="1" applyAlignment="1" applyProtection="1">
      <alignment horizontal="center" vertical="center"/>
      <protection hidden="1"/>
    </xf>
    <xf numFmtId="0" fontId="19" fillId="0" borderId="38" xfId="0" applyNumberFormat="1" applyFont="1" applyFill="1" applyBorder="1" applyAlignment="1" applyProtection="1">
      <alignment horizontal="center" vertical="center"/>
      <protection hidden="1"/>
    </xf>
    <xf numFmtId="0" fontId="15" fillId="0" borderId="30" xfId="0" applyNumberFormat="1" applyFont="1" applyFill="1" applyBorder="1" applyAlignment="1" applyProtection="1">
      <alignment horizontal="left" vertical="center"/>
      <protection hidden="1"/>
    </xf>
    <xf numFmtId="0" fontId="19" fillId="0" borderId="41" xfId="0" applyNumberFormat="1" applyFont="1" applyFill="1" applyBorder="1" applyAlignment="1" applyProtection="1">
      <alignment horizontal="center" vertical="center"/>
      <protection hidden="1"/>
    </xf>
    <xf numFmtId="0" fontId="19" fillId="0" borderId="39" xfId="0" applyNumberFormat="1" applyFont="1" applyFill="1" applyBorder="1" applyAlignment="1" applyProtection="1">
      <alignment horizontal="center" vertical="center"/>
      <protection hidden="1"/>
    </xf>
    <xf numFmtId="0" fontId="0" fillId="0" borderId="1" xfId="0" applyFill="1" applyBorder="1" applyAlignment="1" applyProtection="1">
      <alignment horizontal="center"/>
      <protection hidden="1"/>
    </xf>
    <xf numFmtId="0" fontId="2" fillId="2" borderId="0" xfId="0" applyFont="1" applyFill="1" applyAlignment="1" applyProtection="1">
      <alignment horizontal="left"/>
      <protection hidden="1"/>
    </xf>
    <xf numFmtId="49" fontId="1" fillId="2" borderId="12" xfId="0" applyNumberFormat="1" applyFont="1" applyFill="1" applyBorder="1" applyAlignment="1" applyProtection="1">
      <alignment horizontal="left" vertical="top"/>
    </xf>
    <xf numFmtId="0" fontId="3" fillId="4" borderId="0" xfId="0" applyFont="1" applyFill="1" applyAlignment="1" applyProtection="1">
      <alignment horizontal="right"/>
    </xf>
    <xf numFmtId="0" fontId="1" fillId="0" borderId="0" xfId="0" applyFont="1" applyProtection="1"/>
    <xf numFmtId="0" fontId="1" fillId="0" borderId="22" xfId="0" applyFont="1" applyFill="1" applyBorder="1" applyProtection="1"/>
    <xf numFmtId="0" fontId="1" fillId="0" borderId="23" xfId="0" applyFont="1" applyFill="1" applyBorder="1" applyAlignment="1" applyProtection="1">
      <alignment horizontal="center"/>
    </xf>
    <xf numFmtId="0" fontId="1" fillId="0" borderId="35" xfId="0" applyFont="1" applyFill="1" applyBorder="1" applyAlignment="1" applyProtection="1">
      <alignment horizontal="center"/>
    </xf>
    <xf numFmtId="0" fontId="1" fillId="0" borderId="24" xfId="0" applyFont="1" applyBorder="1" applyProtection="1"/>
    <xf numFmtId="0" fontId="1" fillId="0" borderId="22" xfId="0" applyFont="1" applyBorder="1" applyProtection="1"/>
    <xf numFmtId="0" fontId="1" fillId="0" borderId="23" xfId="0" applyFont="1" applyBorder="1" applyProtection="1"/>
    <xf numFmtId="0" fontId="1" fillId="0" borderId="25" xfId="0" applyFont="1" applyFill="1" applyBorder="1" applyProtection="1"/>
    <xf numFmtId="0" fontId="1" fillId="0" borderId="0" xfId="0" applyFont="1" applyFill="1" applyBorder="1" applyProtection="1"/>
    <xf numFmtId="0" fontId="1" fillId="4" borderId="1" xfId="0" applyFont="1" applyFill="1" applyBorder="1" applyProtection="1"/>
    <xf numFmtId="0" fontId="1" fillId="4" borderId="1" xfId="0" applyFont="1" applyFill="1" applyBorder="1" applyAlignment="1" applyProtection="1">
      <alignment horizontal="right"/>
    </xf>
    <xf numFmtId="0" fontId="1" fillId="0" borderId="26" xfId="0" applyFont="1" applyBorder="1" applyProtection="1"/>
    <xf numFmtId="0" fontId="1" fillId="0" borderId="25" xfId="0" applyFont="1" applyBorder="1" applyProtection="1"/>
    <xf numFmtId="0" fontId="1" fillId="0" borderId="1" xfId="0" applyFont="1" applyBorder="1" applyProtection="1"/>
    <xf numFmtId="0" fontId="1" fillId="0" borderId="0" xfId="0" applyFont="1" applyBorder="1" applyProtection="1"/>
    <xf numFmtId="0" fontId="1" fillId="6" borderId="1" xfId="0" applyFont="1" applyFill="1" applyBorder="1" applyProtection="1"/>
    <xf numFmtId="0" fontId="1" fillId="6" borderId="31" xfId="0" applyFont="1" applyFill="1" applyBorder="1" applyProtection="1"/>
    <xf numFmtId="0" fontId="1" fillId="0" borderId="1" xfId="0" applyFont="1" applyBorder="1" applyAlignment="1" applyProtection="1">
      <alignment horizontal="right"/>
    </xf>
    <xf numFmtId="0" fontId="1" fillId="0" borderId="20" xfId="0" applyFont="1" applyFill="1" applyBorder="1" applyProtection="1"/>
    <xf numFmtId="9" fontId="1" fillId="0" borderId="1" xfId="0" applyNumberFormat="1" applyFont="1" applyBorder="1" applyAlignment="1" applyProtection="1">
      <alignment horizontal="right"/>
    </xf>
    <xf numFmtId="0" fontId="1" fillId="0" borderId="1" xfId="0" applyFont="1" applyFill="1" applyBorder="1" applyProtection="1"/>
    <xf numFmtId="0" fontId="1" fillId="0" borderId="27" xfId="0" applyFont="1" applyBorder="1" applyProtection="1"/>
    <xf numFmtId="0" fontId="1" fillId="0" borderId="18" xfId="0" applyFont="1" applyBorder="1" applyProtection="1"/>
    <xf numFmtId="0" fontId="1" fillId="0" borderId="28" xfId="0" applyFont="1" applyBorder="1" applyProtection="1"/>
    <xf numFmtId="0" fontId="44" fillId="0" borderId="0" xfId="0" applyNumberFormat="1" applyFont="1" applyFill="1" applyBorder="1" applyAlignment="1" applyProtection="1">
      <alignment horizontal="right"/>
    </xf>
    <xf numFmtId="0" fontId="44" fillId="0" borderId="0" xfId="0" applyFont="1" applyFill="1" applyBorder="1" applyAlignment="1" applyProtection="1">
      <alignment horizontal="right"/>
    </xf>
    <xf numFmtId="0" fontId="44" fillId="7" borderId="0" xfId="0" applyNumberFormat="1" applyFont="1" applyFill="1" applyBorder="1" applyAlignment="1" applyProtection="1">
      <alignment horizontal="right"/>
    </xf>
    <xf numFmtId="0" fontId="1" fillId="0" borderId="27" xfId="0" applyFont="1" applyFill="1" applyBorder="1" applyProtection="1"/>
    <xf numFmtId="0" fontId="44" fillId="0" borderId="18" xfId="0" applyFont="1" applyFill="1" applyBorder="1" applyAlignment="1" applyProtection="1">
      <alignment horizontal="right"/>
    </xf>
    <xf numFmtId="0" fontId="44" fillId="0" borderId="18" xfId="0" applyNumberFormat="1" applyFont="1" applyFill="1" applyBorder="1" applyAlignment="1" applyProtection="1">
      <alignment horizontal="right"/>
    </xf>
    <xf numFmtId="0" fontId="1" fillId="2" borderId="22" xfId="0" applyFont="1" applyFill="1" applyBorder="1" applyAlignment="1" applyProtection="1">
      <alignment horizontal="right"/>
    </xf>
    <xf numFmtId="0" fontId="1" fillId="2" borderId="23" xfId="0" applyFont="1" applyFill="1" applyBorder="1" applyAlignment="1" applyProtection="1">
      <alignment horizontal="left"/>
    </xf>
    <xf numFmtId="0" fontId="1" fillId="2" borderId="23" xfId="0" applyFont="1" applyFill="1" applyBorder="1" applyProtection="1"/>
    <xf numFmtId="0" fontId="1" fillId="2" borderId="24" xfId="0" applyFont="1" applyFill="1" applyBorder="1" applyProtection="1"/>
    <xf numFmtId="0" fontId="1" fillId="2" borderId="0" xfId="0" applyFont="1" applyFill="1" applyBorder="1" applyProtection="1"/>
    <xf numFmtId="0" fontId="1" fillId="2" borderId="26" xfId="0" applyFont="1" applyFill="1" applyBorder="1" applyProtection="1"/>
    <xf numFmtId="0" fontId="1" fillId="4" borderId="0" xfId="0" applyFont="1" applyFill="1" applyBorder="1" applyProtection="1"/>
    <xf numFmtId="0" fontId="1" fillId="2" borderId="0" xfId="0" applyFont="1" applyFill="1" applyBorder="1" applyAlignment="1" applyProtection="1">
      <alignment horizontal="right"/>
    </xf>
    <xf numFmtId="0" fontId="1" fillId="2" borderId="25" xfId="0" applyFont="1" applyFill="1" applyBorder="1" applyProtection="1"/>
    <xf numFmtId="0" fontId="1" fillId="0" borderId="1" xfId="0" applyFont="1" applyFill="1" applyBorder="1" applyAlignment="1" applyProtection="1">
      <alignment horizontal="center"/>
    </xf>
    <xf numFmtId="0" fontId="1" fillId="0" borderId="0" xfId="0" applyFont="1" applyFill="1" applyBorder="1" applyAlignment="1" applyProtection="1">
      <alignment horizontal="center"/>
    </xf>
    <xf numFmtId="0" fontId="1" fillId="2" borderId="0" xfId="0" applyNumberFormat="1" applyFont="1" applyFill="1" applyBorder="1" applyAlignment="1" applyProtection="1">
      <alignment horizontal="left"/>
    </xf>
    <xf numFmtId="0" fontId="1" fillId="7" borderId="0" xfId="0" applyFont="1" applyFill="1" applyBorder="1" applyProtection="1"/>
    <xf numFmtId="0" fontId="1" fillId="7" borderId="0" xfId="0" applyNumberFormat="1" applyFont="1" applyFill="1" applyBorder="1" applyAlignment="1" applyProtection="1">
      <alignment horizontal="left"/>
    </xf>
    <xf numFmtId="0" fontId="1" fillId="7" borderId="26" xfId="0" applyFont="1" applyFill="1" applyBorder="1" applyProtection="1"/>
    <xf numFmtId="0" fontId="1" fillId="4" borderId="27" xfId="0" applyFont="1" applyFill="1" applyBorder="1" applyProtection="1"/>
    <xf numFmtId="0" fontId="1" fillId="4" borderId="18" xfId="0" applyFont="1" applyFill="1" applyBorder="1" applyProtection="1"/>
    <xf numFmtId="0" fontId="1" fillId="4" borderId="28" xfId="0" applyFont="1" applyFill="1" applyBorder="1" applyProtection="1"/>
    <xf numFmtId="0" fontId="42" fillId="4" borderId="21" xfId="0" applyNumberFormat="1" applyFont="1" applyFill="1" applyBorder="1" applyProtection="1"/>
    <xf numFmtId="11" fontId="0" fillId="2" borderId="0" xfId="0" applyNumberFormat="1" applyFill="1" applyProtection="1"/>
    <xf numFmtId="0" fontId="1" fillId="2" borderId="0" xfId="1" applyFill="1"/>
    <xf numFmtId="0" fontId="1" fillId="2" borderId="0" xfId="1" applyFill="1" applyProtection="1">
      <protection hidden="1"/>
    </xf>
    <xf numFmtId="0" fontId="47" fillId="2" borderId="0" xfId="2" applyFont="1" applyFill="1" applyAlignment="1" applyProtection="1">
      <protection hidden="1"/>
    </xf>
    <xf numFmtId="0" fontId="48" fillId="2" borderId="0" xfId="1" applyFont="1" applyFill="1" applyProtection="1">
      <protection hidden="1"/>
    </xf>
    <xf numFmtId="0" fontId="38" fillId="0" borderId="2" xfId="0" applyNumberFormat="1" applyFont="1" applyFill="1" applyBorder="1" applyAlignment="1" applyProtection="1">
      <alignment horizontal="right" vertical="center"/>
      <protection hidden="1"/>
    </xf>
    <xf numFmtId="0" fontId="38" fillId="4" borderId="0" xfId="0" applyNumberFormat="1" applyFont="1" applyFill="1" applyBorder="1" applyAlignment="1" applyProtection="1">
      <alignment vertical="center"/>
      <protection hidden="1"/>
    </xf>
    <xf numFmtId="0" fontId="38" fillId="4" borderId="0" xfId="0" applyFont="1" applyFill="1" applyBorder="1" applyAlignment="1" applyProtection="1">
      <alignment horizontal="center" vertical="center"/>
      <protection hidden="1"/>
    </xf>
    <xf numFmtId="49" fontId="29" fillId="2" borderId="6" xfId="0" applyNumberFormat="1" applyFont="1" applyFill="1" applyBorder="1" applyAlignment="1" applyProtection="1">
      <alignment horizontal="left"/>
      <protection hidden="1"/>
    </xf>
    <xf numFmtId="49" fontId="13" fillId="2" borderId="7" xfId="0" applyNumberFormat="1" applyFont="1" applyFill="1" applyBorder="1" applyAlignment="1" applyProtection="1">
      <alignment horizontal="left"/>
      <protection hidden="1"/>
    </xf>
    <xf numFmtId="0" fontId="6" fillId="2" borderId="7" xfId="0" applyFont="1" applyFill="1" applyBorder="1" applyProtection="1">
      <protection hidden="1"/>
    </xf>
    <xf numFmtId="49" fontId="30" fillId="2" borderId="7" xfId="0" applyNumberFormat="1" applyFont="1" applyFill="1" applyBorder="1" applyAlignment="1" applyProtection="1">
      <alignment horizontal="center"/>
      <protection hidden="1"/>
    </xf>
    <xf numFmtId="49" fontId="29" fillId="2" borderId="8" xfId="0" applyNumberFormat="1" applyFont="1" applyFill="1" applyBorder="1" applyAlignment="1" applyProtection="1">
      <alignment horizontal="right"/>
      <protection hidden="1"/>
    </xf>
    <xf numFmtId="49" fontId="6" fillId="2" borderId="12" xfId="0" applyNumberFormat="1" applyFont="1" applyFill="1" applyBorder="1" applyAlignment="1" applyProtection="1">
      <alignment horizontal="left" vertical="top"/>
      <protection hidden="1"/>
    </xf>
    <xf numFmtId="49" fontId="1" fillId="2" borderId="12" xfId="0" applyNumberFormat="1" applyFont="1" applyFill="1" applyBorder="1" applyAlignment="1" applyProtection="1">
      <alignment horizontal="left" vertical="top"/>
      <protection hidden="1"/>
    </xf>
    <xf numFmtId="49" fontId="6" fillId="2" borderId="13" xfId="0" applyNumberFormat="1" applyFont="1" applyFill="1" applyBorder="1" applyAlignment="1" applyProtection="1">
      <alignment horizontal="left" vertical="top"/>
      <protection hidden="1"/>
    </xf>
    <xf numFmtId="11" fontId="19" fillId="2" borderId="3" xfId="0" applyNumberFormat="1" applyFont="1" applyFill="1" applyBorder="1" applyAlignment="1" applyProtection="1">
      <alignment horizontal="center" vertical="center"/>
      <protection hidden="1"/>
    </xf>
    <xf numFmtId="0" fontId="49" fillId="2" borderId="0" xfId="0" applyFont="1" applyFill="1" applyProtection="1"/>
    <xf numFmtId="0" fontId="42" fillId="0" borderId="21" xfId="0" applyNumberFormat="1" applyFont="1" applyFill="1" applyBorder="1" applyAlignment="1" applyProtection="1">
      <alignment horizontal="right"/>
      <protection locked="0"/>
    </xf>
    <xf numFmtId="0" fontId="39" fillId="0" borderId="0" xfId="0" applyFont="1" applyFill="1" applyBorder="1" applyAlignment="1" applyProtection="1">
      <alignment horizontal="right" vertical="center"/>
    </xf>
    <xf numFmtId="0" fontId="35" fillId="0" borderId="0" xfId="0" applyNumberFormat="1" applyFont="1" applyFill="1" applyBorder="1" applyAlignment="1" applyProtection="1">
      <alignment horizontal="right" vertical="center"/>
    </xf>
    <xf numFmtId="0" fontId="3" fillId="0" borderId="0" xfId="0" applyFont="1" applyFill="1" applyAlignment="1" applyProtection="1">
      <alignment horizontal="right"/>
    </xf>
    <xf numFmtId="0" fontId="42" fillId="0" borderId="21" xfId="0" applyNumberFormat="1" applyFont="1" applyFill="1" applyBorder="1" applyProtection="1"/>
    <xf numFmtId="0" fontId="45" fillId="2" borderId="0" xfId="1" applyFont="1" applyFill="1" applyAlignment="1" applyProtection="1">
      <alignment horizontal="left"/>
      <protection hidden="1"/>
    </xf>
    <xf numFmtId="0" fontId="21" fillId="2" borderId="0" xfId="1" applyFont="1" applyFill="1" applyAlignment="1" applyProtection="1">
      <alignment horizontal="left"/>
      <protection hidden="1"/>
    </xf>
    <xf numFmtId="0" fontId="18" fillId="2" borderId="6" xfId="0" applyFont="1" applyFill="1" applyBorder="1" applyAlignment="1" applyProtection="1">
      <alignment horizontal="center" vertical="top" wrapText="1"/>
    </xf>
    <xf numFmtId="0" fontId="18" fillId="2" borderId="7" xfId="0" applyFont="1" applyFill="1" applyBorder="1" applyAlignment="1" applyProtection="1">
      <alignment horizontal="center" vertical="top" wrapText="1"/>
    </xf>
    <xf numFmtId="0" fontId="18" fillId="2" borderId="8" xfId="0" applyFont="1" applyFill="1" applyBorder="1" applyAlignment="1" applyProtection="1">
      <alignment horizontal="center" vertical="top" wrapText="1"/>
    </xf>
    <xf numFmtId="0" fontId="18" fillId="2" borderId="9" xfId="0" applyFont="1" applyFill="1" applyBorder="1" applyAlignment="1" applyProtection="1">
      <alignment horizontal="center" vertical="top" wrapText="1"/>
    </xf>
    <xf numFmtId="0" fontId="18" fillId="2" borderId="0" xfId="0" applyFont="1" applyFill="1" applyBorder="1" applyAlignment="1" applyProtection="1">
      <alignment horizontal="center" vertical="top" wrapText="1"/>
    </xf>
    <xf numFmtId="0" fontId="18" fillId="2" borderId="10" xfId="0" applyFont="1" applyFill="1" applyBorder="1" applyAlignment="1" applyProtection="1">
      <alignment horizontal="center" vertical="top" wrapText="1"/>
    </xf>
    <xf numFmtId="0" fontId="18" fillId="2" borderId="17" xfId="0" applyFont="1" applyFill="1" applyBorder="1" applyAlignment="1" applyProtection="1">
      <alignment horizontal="center" vertical="top" wrapText="1"/>
    </xf>
    <xf numFmtId="0" fontId="18" fillId="2" borderId="18" xfId="0" applyFont="1" applyFill="1" applyBorder="1" applyAlignment="1" applyProtection="1">
      <alignment horizontal="center" vertical="top" wrapText="1"/>
    </xf>
    <xf numFmtId="0" fontId="18" fillId="2" borderId="19" xfId="0" applyFont="1" applyFill="1" applyBorder="1" applyAlignment="1" applyProtection="1">
      <alignment horizontal="center" vertical="top" wrapText="1"/>
    </xf>
    <xf numFmtId="0" fontId="32" fillId="0" borderId="7" xfId="0" applyFont="1" applyBorder="1" applyAlignment="1" applyProtection="1">
      <alignment horizontal="left" vertical="center"/>
      <protection locked="0"/>
    </xf>
    <xf numFmtId="0" fontId="32" fillId="0" borderId="8" xfId="0" applyFont="1" applyBorder="1" applyAlignment="1" applyProtection="1">
      <alignment horizontal="left" vertical="center"/>
      <protection locked="0"/>
    </xf>
    <xf numFmtId="0" fontId="32" fillId="0" borderId="18" xfId="0" applyFont="1" applyBorder="1" applyAlignment="1" applyProtection="1">
      <alignment horizontal="left" vertical="center"/>
      <protection locked="0"/>
    </xf>
    <xf numFmtId="0" fontId="32" fillId="0" borderId="19" xfId="0" applyFont="1" applyBorder="1" applyAlignment="1" applyProtection="1">
      <alignment horizontal="left" vertical="center"/>
      <protection locked="0"/>
    </xf>
    <xf numFmtId="49" fontId="29" fillId="2" borderId="6" xfId="0" applyNumberFormat="1" applyFont="1" applyFill="1" applyBorder="1" applyAlignment="1" applyProtection="1">
      <alignment horizontal="center" vertical="center"/>
    </xf>
    <xf numFmtId="49" fontId="29" fillId="2" borderId="7" xfId="0" applyNumberFormat="1" applyFont="1" applyFill="1" applyBorder="1" applyAlignment="1" applyProtection="1">
      <alignment horizontal="center" vertical="center"/>
    </xf>
    <xf numFmtId="49" fontId="29" fillId="2" borderId="17" xfId="0" applyNumberFormat="1" applyFont="1" applyFill="1" applyBorder="1" applyAlignment="1" applyProtection="1">
      <alignment horizontal="center" vertical="center"/>
    </xf>
    <xf numFmtId="49" fontId="29" fillId="2" borderId="18" xfId="0" applyNumberFormat="1" applyFont="1" applyFill="1" applyBorder="1" applyAlignment="1" applyProtection="1">
      <alignment horizontal="center" vertical="center"/>
    </xf>
    <xf numFmtId="0" fontId="2" fillId="2" borderId="12" xfId="0" applyFont="1" applyFill="1" applyBorder="1" applyAlignment="1" applyProtection="1">
      <alignment horizontal="left"/>
      <protection locked="0"/>
    </xf>
    <xf numFmtId="0" fontId="2" fillId="2" borderId="7" xfId="0" applyFont="1" applyFill="1" applyBorder="1" applyAlignment="1" applyProtection="1">
      <alignment horizontal="center"/>
    </xf>
    <xf numFmtId="0" fontId="2" fillId="2" borderId="0" xfId="0" applyFont="1" applyFill="1" applyAlignment="1" applyProtection="1">
      <alignment horizontal="left"/>
    </xf>
    <xf numFmtId="0" fontId="2" fillId="2" borderId="0" xfId="0" applyFont="1" applyFill="1" applyAlignment="1" applyProtection="1">
      <alignment horizontal="center"/>
    </xf>
    <xf numFmtId="0" fontId="0" fillId="2" borderId="0" xfId="0" applyNumberFormat="1" applyFill="1" applyAlignment="1" applyProtection="1">
      <alignment horizontal="left"/>
    </xf>
    <xf numFmtId="0" fontId="0" fillId="2" borderId="3" xfId="0" applyFill="1" applyBorder="1" applyAlignment="1" applyProtection="1">
      <alignment horizontal="left"/>
      <protection locked="0"/>
    </xf>
    <xf numFmtId="0" fontId="1" fillId="2" borderId="29" xfId="0" applyFont="1" applyFill="1" applyBorder="1" applyAlignment="1" applyProtection="1">
      <alignment horizontal="left"/>
      <protection locked="0"/>
    </xf>
    <xf numFmtId="0" fontId="1" fillId="2" borderId="0" xfId="0" applyNumberFormat="1" applyFont="1" applyFill="1" applyBorder="1" applyAlignment="1" applyProtection="1">
      <alignment horizontal="left"/>
    </xf>
    <xf numFmtId="0" fontId="2" fillId="2" borderId="7" xfId="0" applyFont="1" applyFill="1" applyBorder="1" applyAlignment="1" applyProtection="1">
      <alignment horizontal="center"/>
      <protection hidden="1"/>
    </xf>
    <xf numFmtId="0" fontId="0" fillId="2" borderId="3" xfId="0" applyFill="1" applyBorder="1" applyAlignment="1" applyProtection="1">
      <alignment horizontal="left"/>
      <protection hidden="1"/>
    </xf>
    <xf numFmtId="0" fontId="2" fillId="2" borderId="12" xfId="0" applyFont="1" applyFill="1" applyBorder="1" applyAlignment="1" applyProtection="1">
      <alignment horizontal="left"/>
      <protection hidden="1"/>
    </xf>
    <xf numFmtId="0" fontId="0" fillId="2" borderId="0" xfId="0" applyNumberFormat="1" applyFill="1" applyAlignment="1" applyProtection="1">
      <alignment horizontal="left"/>
      <protection hidden="1"/>
    </xf>
    <xf numFmtId="0" fontId="1" fillId="2" borderId="29" xfId="0" applyFont="1" applyFill="1" applyBorder="1" applyAlignment="1" applyProtection="1">
      <alignment horizontal="left"/>
      <protection hidden="1"/>
    </xf>
    <xf numFmtId="49" fontId="29" fillId="2" borderId="6" xfId="0" applyNumberFormat="1" applyFont="1" applyFill="1" applyBorder="1" applyAlignment="1" applyProtection="1">
      <alignment horizontal="center" vertical="center"/>
      <protection hidden="1"/>
    </xf>
    <xf numFmtId="49" fontId="29" fillId="2" borderId="7" xfId="0" applyNumberFormat="1" applyFont="1" applyFill="1" applyBorder="1" applyAlignment="1" applyProtection="1">
      <alignment horizontal="center" vertical="center"/>
      <protection hidden="1"/>
    </xf>
    <xf numFmtId="49" fontId="29" fillId="2" borderId="17" xfId="0" applyNumberFormat="1" applyFont="1" applyFill="1" applyBorder="1" applyAlignment="1" applyProtection="1">
      <alignment horizontal="center" vertical="center"/>
      <protection hidden="1"/>
    </xf>
    <xf numFmtId="49" fontId="29" fillId="2" borderId="18" xfId="0" applyNumberFormat="1" applyFont="1" applyFill="1" applyBorder="1" applyAlignment="1" applyProtection="1">
      <alignment horizontal="center" vertical="center"/>
      <protection hidden="1"/>
    </xf>
    <xf numFmtId="0" fontId="32" fillId="0" borderId="7" xfId="0" applyFont="1" applyBorder="1" applyAlignment="1" applyProtection="1">
      <alignment horizontal="left" vertical="center"/>
      <protection hidden="1"/>
    </xf>
    <xf numFmtId="0" fontId="32" fillId="0" borderId="8" xfId="0" applyFont="1" applyBorder="1" applyAlignment="1" applyProtection="1">
      <alignment horizontal="left" vertical="center"/>
      <protection hidden="1"/>
    </xf>
    <xf numFmtId="0" fontId="32" fillId="0" borderId="18" xfId="0" applyFont="1" applyBorder="1" applyAlignment="1" applyProtection="1">
      <alignment horizontal="left" vertical="center"/>
      <protection hidden="1"/>
    </xf>
    <xf numFmtId="0" fontId="32" fillId="0" borderId="19" xfId="0" applyFont="1" applyBorder="1" applyAlignment="1" applyProtection="1">
      <alignment horizontal="left" vertical="center"/>
      <protection hidden="1"/>
    </xf>
  </cellXfs>
  <cellStyles count="3">
    <cellStyle name="Hyperlink_Tabelle1" xfId="2"/>
    <cellStyle name="Standard" xfId="0" builtinId="0"/>
    <cellStyle name="Standard 2" xfId="1"/>
  </cellStyles>
  <dxfs count="0"/>
  <tableStyles count="0" defaultTableStyle="TableStyleMedium2"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de-DE" sz="1050" b="1" i="0" u="sng" strike="noStrike" baseline="0">
                <a:solidFill>
                  <a:srgbClr val="000000"/>
                </a:solidFill>
                <a:latin typeface="Arial"/>
                <a:cs typeface="Arial"/>
              </a:rPr>
              <a:t>Unsicherheitsanteile u(x</a:t>
            </a:r>
            <a:r>
              <a:rPr lang="de-DE" sz="1050" b="1" i="0" u="sng" strike="noStrike" baseline="-25000">
                <a:solidFill>
                  <a:srgbClr val="000000"/>
                </a:solidFill>
                <a:latin typeface="Arial"/>
                <a:cs typeface="Arial"/>
              </a:rPr>
              <a:t>i</a:t>
            </a:r>
            <a:r>
              <a:rPr lang="de-DE" sz="1050" b="1" i="0" u="sng" strike="noStrike" baseline="0">
                <a:solidFill>
                  <a:srgbClr val="000000"/>
                </a:solidFill>
                <a:latin typeface="Arial"/>
                <a:cs typeface="Arial"/>
              </a:rPr>
              <a:t>)</a:t>
            </a:r>
          </a:p>
        </c:rich>
      </c:tx>
      <c:layout>
        <c:manualLayout>
          <c:xMode val="edge"/>
          <c:yMode val="edge"/>
          <c:x val="0.20930313943315226"/>
          <c:y val="1.65016501650165E-2"/>
        </c:manualLayout>
      </c:layout>
      <c:overlay val="0"/>
      <c:spPr>
        <a:noFill/>
        <a:ln w="25400">
          <a:noFill/>
        </a:ln>
      </c:spPr>
    </c:title>
    <c:autoTitleDeleted val="0"/>
    <c:plotArea>
      <c:layout>
        <c:manualLayout>
          <c:layoutTarget val="inner"/>
          <c:xMode val="edge"/>
          <c:yMode val="edge"/>
          <c:x val="0.13953541188004134"/>
          <c:y val="0.19141975885596785"/>
          <c:w val="0.81008058563690666"/>
          <c:h val="0.79538210145324573"/>
        </c:manualLayout>
      </c:layout>
      <c:barChart>
        <c:barDir val="bar"/>
        <c:grouping val="clustered"/>
        <c:varyColors val="0"/>
        <c:ser>
          <c:idx val="0"/>
          <c:order val="0"/>
          <c:tx>
            <c:v>Unsicherheitsanteile</c:v>
          </c:tx>
          <c:spPr>
            <a:solidFill>
              <a:srgbClr val="9999FF"/>
            </a:solidFill>
            <a:ln w="12700">
              <a:solidFill>
                <a:srgbClr val="000000"/>
              </a:solidFill>
              <a:prstDash val="solid"/>
            </a:ln>
          </c:spPr>
          <c:invertIfNegative val="0"/>
          <c:val>
            <c:numRef>
              <c:f>Bericht!$H$22:$H$31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9EF-43DA-A8E5-50C7726BDAB5}"/>
            </c:ext>
          </c:extLst>
        </c:ser>
        <c:dLbls>
          <c:showLegendKey val="0"/>
          <c:showVal val="0"/>
          <c:showCatName val="0"/>
          <c:showSerName val="0"/>
          <c:showPercent val="0"/>
          <c:showBubbleSize val="0"/>
        </c:dLbls>
        <c:gapWidth val="150"/>
        <c:axId val="137871712"/>
        <c:axId val="115038576"/>
      </c:barChart>
      <c:catAx>
        <c:axId val="137871712"/>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15038576"/>
        <c:crosses val="autoZero"/>
        <c:auto val="1"/>
        <c:lblAlgn val="ctr"/>
        <c:lblOffset val="100"/>
        <c:tickLblSkip val="1"/>
        <c:tickMarkSkip val="1"/>
        <c:noMultiLvlLbl val="0"/>
      </c:catAx>
      <c:valAx>
        <c:axId val="115038576"/>
        <c:scaling>
          <c:orientation val="minMax"/>
        </c:scaling>
        <c:delete val="0"/>
        <c:axPos val="t"/>
        <c:majorGridlines>
          <c:spPr>
            <a:ln w="3175">
              <a:solidFill>
                <a:srgbClr val="000000"/>
              </a:solidFill>
              <a:prstDash val="solid"/>
            </a:ln>
          </c:spPr>
        </c:majorGridlines>
        <c:minorGridlines>
          <c:spPr>
            <a:ln w="3175">
              <a:solidFill>
                <a:srgbClr val="808080"/>
              </a:solidFill>
              <a:prstDash val="solid"/>
            </a:ln>
          </c:spPr>
        </c:min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37871712"/>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de-DE" sz="1050" b="1" i="0" u="sng" strike="noStrike" baseline="0">
                <a:solidFill>
                  <a:srgbClr val="000000"/>
                </a:solidFill>
                <a:latin typeface="Arial"/>
                <a:cs typeface="Arial"/>
              </a:rPr>
              <a:t>Unsicherheitsanteile u(x</a:t>
            </a:r>
            <a:r>
              <a:rPr lang="de-DE" sz="1050" b="1" i="0" u="sng" strike="noStrike" baseline="-25000">
                <a:solidFill>
                  <a:srgbClr val="000000"/>
                </a:solidFill>
                <a:latin typeface="Arial"/>
                <a:cs typeface="Arial"/>
              </a:rPr>
              <a:t>i</a:t>
            </a:r>
            <a:r>
              <a:rPr lang="de-DE" sz="1050" b="1" i="0" u="sng" strike="noStrike" baseline="0">
                <a:solidFill>
                  <a:srgbClr val="000000"/>
                </a:solidFill>
                <a:latin typeface="Arial"/>
                <a:cs typeface="Arial"/>
              </a:rPr>
              <a:t>)</a:t>
            </a:r>
          </a:p>
        </c:rich>
      </c:tx>
      <c:layout>
        <c:manualLayout>
          <c:xMode val="edge"/>
          <c:yMode val="edge"/>
          <c:x val="0.20930313943315226"/>
          <c:y val="1.65016501650165E-2"/>
        </c:manualLayout>
      </c:layout>
      <c:overlay val="0"/>
      <c:spPr>
        <a:noFill/>
        <a:ln w="25400">
          <a:noFill/>
        </a:ln>
      </c:spPr>
    </c:title>
    <c:autoTitleDeleted val="0"/>
    <c:plotArea>
      <c:layout>
        <c:manualLayout>
          <c:layoutTarget val="inner"/>
          <c:xMode val="edge"/>
          <c:yMode val="edge"/>
          <c:x val="0.13953541188004134"/>
          <c:y val="0.19141975885596785"/>
          <c:w val="0.81008058563690666"/>
          <c:h val="0.79538210145324573"/>
        </c:manualLayout>
      </c:layout>
      <c:barChart>
        <c:barDir val="bar"/>
        <c:grouping val="clustered"/>
        <c:varyColors val="0"/>
        <c:ser>
          <c:idx val="0"/>
          <c:order val="0"/>
          <c:spPr>
            <a:solidFill>
              <a:srgbClr val="9999FF"/>
            </a:solidFill>
            <a:ln w="12700">
              <a:solidFill>
                <a:srgbClr val="000000"/>
              </a:solidFill>
              <a:prstDash val="solid"/>
            </a:ln>
          </c:spPr>
          <c:invertIfNegative val="0"/>
          <c:val>
            <c:numRef>
              <c:f>Validierung!$I$34:$I$43</c:f>
              <c:numCache>
                <c:formatCode>General</c:formatCode>
                <c:ptCount val="10"/>
                <c:pt idx="0">
                  <c:v>7.4296101074219911E-5</c:v>
                </c:pt>
                <c:pt idx="1">
                  <c:v>1.8865036727627738E-6</c:v>
                </c:pt>
                <c:pt idx="2">
                  <c:v>8.1522777702167093E-5</c:v>
                </c:pt>
                <c:pt idx="3">
                  <c:v>9.5327082393001361E-5</c:v>
                </c:pt>
                <c:pt idx="4">
                  <c:v>2.9402276748649592E-5</c:v>
                </c:pt>
                <c:pt idx="5">
                  <c:v>3.1292333704427411E-5</c:v>
                </c:pt>
                <c:pt idx="6">
                  <c:v>1.0138716120226821E-4</c:v>
                </c:pt>
                <c:pt idx="7">
                  <c:v>0</c:v>
                </c:pt>
                <c:pt idx="8">
                  <c:v>0</c:v>
                </c:pt>
                <c:pt idx="9">
                  <c:v>0</c:v>
                </c:pt>
              </c:numCache>
            </c:numRef>
          </c:val>
          <c:extLst>
            <c:ext xmlns:c16="http://schemas.microsoft.com/office/drawing/2014/chart" uri="{C3380CC4-5D6E-409C-BE32-E72D297353CC}">
              <c16:uniqueId val="{00000000-FEF9-401D-896D-A30758756077}"/>
            </c:ext>
          </c:extLst>
        </c:ser>
        <c:dLbls>
          <c:showLegendKey val="0"/>
          <c:showVal val="0"/>
          <c:showCatName val="0"/>
          <c:showSerName val="0"/>
          <c:showPercent val="0"/>
          <c:showBubbleSize val="0"/>
        </c:dLbls>
        <c:gapWidth val="150"/>
        <c:axId val="137871712"/>
        <c:axId val="115038576"/>
      </c:barChart>
      <c:catAx>
        <c:axId val="137871712"/>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15038576"/>
        <c:crosses val="autoZero"/>
        <c:auto val="1"/>
        <c:lblAlgn val="ctr"/>
        <c:lblOffset val="100"/>
        <c:tickLblSkip val="1"/>
        <c:tickMarkSkip val="1"/>
        <c:noMultiLvlLbl val="0"/>
      </c:catAx>
      <c:valAx>
        <c:axId val="115038576"/>
        <c:scaling>
          <c:orientation val="minMax"/>
        </c:scaling>
        <c:delete val="0"/>
        <c:axPos val="t"/>
        <c:majorGridlines>
          <c:spPr>
            <a:ln w="3175">
              <a:solidFill>
                <a:srgbClr val="000000"/>
              </a:solidFill>
              <a:prstDash val="solid"/>
            </a:ln>
          </c:spPr>
        </c:majorGridlines>
        <c:minorGridlines>
          <c:spPr>
            <a:ln w="3175">
              <a:solidFill>
                <a:srgbClr val="808080"/>
              </a:solidFill>
              <a:prstDash val="solid"/>
            </a:ln>
          </c:spPr>
        </c:min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37871712"/>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de-DE" sz="1050" b="1" i="0" u="sng" strike="noStrike" baseline="0">
                <a:solidFill>
                  <a:srgbClr val="000000"/>
                </a:solidFill>
                <a:latin typeface="Arial"/>
                <a:cs typeface="Arial"/>
              </a:rPr>
              <a:t>Unsicherheitsanteile u(x</a:t>
            </a:r>
            <a:r>
              <a:rPr lang="de-DE" sz="1050" b="1" i="0" u="sng" strike="noStrike" baseline="-25000">
                <a:solidFill>
                  <a:srgbClr val="000000"/>
                </a:solidFill>
                <a:latin typeface="Arial"/>
                <a:cs typeface="Arial"/>
              </a:rPr>
              <a:t>i</a:t>
            </a:r>
            <a:r>
              <a:rPr lang="de-DE" sz="1050" b="1" i="0" u="sng" strike="noStrike" baseline="0">
                <a:solidFill>
                  <a:srgbClr val="000000"/>
                </a:solidFill>
                <a:latin typeface="Arial"/>
                <a:cs typeface="Arial"/>
              </a:rPr>
              <a:t>)</a:t>
            </a:r>
          </a:p>
        </c:rich>
      </c:tx>
      <c:layout>
        <c:manualLayout>
          <c:xMode val="edge"/>
          <c:yMode val="edge"/>
          <c:x val="0.20930313943315226"/>
          <c:y val="1.65016501650165E-2"/>
        </c:manualLayout>
      </c:layout>
      <c:overlay val="0"/>
      <c:spPr>
        <a:noFill/>
        <a:ln w="25400">
          <a:noFill/>
        </a:ln>
      </c:spPr>
    </c:title>
    <c:autoTitleDeleted val="0"/>
    <c:plotArea>
      <c:layout>
        <c:manualLayout>
          <c:layoutTarget val="inner"/>
          <c:xMode val="edge"/>
          <c:yMode val="edge"/>
          <c:x val="0.13953541188004134"/>
          <c:y val="0.19141975885596785"/>
          <c:w val="0.81008058563690666"/>
          <c:h val="0.79538210145324573"/>
        </c:manualLayout>
      </c:layout>
      <c:barChart>
        <c:barDir val="bar"/>
        <c:grouping val="clustered"/>
        <c:varyColors val="0"/>
        <c:ser>
          <c:idx val="0"/>
          <c:order val="0"/>
          <c:spPr>
            <a:solidFill>
              <a:srgbClr val="9999FF"/>
            </a:solidFill>
            <a:ln w="12700">
              <a:solidFill>
                <a:srgbClr val="000000"/>
              </a:solidFill>
              <a:prstDash val="solid"/>
            </a:ln>
          </c:spPr>
          <c:invertIfNegative val="0"/>
          <c:val>
            <c:numRef>
              <c:f>'Beispiel, Bericht'!$H$22:$H$31</c:f>
              <c:numCache>
                <c:formatCode>General</c:formatCode>
                <c:ptCount val="10"/>
                <c:pt idx="0">
                  <c:v>7.4296101074219911E-5</c:v>
                </c:pt>
                <c:pt idx="1">
                  <c:v>1.8865036727627738E-6</c:v>
                </c:pt>
                <c:pt idx="2">
                  <c:v>8.1522777702167093E-5</c:v>
                </c:pt>
                <c:pt idx="3">
                  <c:v>9.5327082393001361E-5</c:v>
                </c:pt>
                <c:pt idx="4">
                  <c:v>2.9402276748649592E-5</c:v>
                </c:pt>
                <c:pt idx="5">
                  <c:v>3.1292333704427411E-5</c:v>
                </c:pt>
                <c:pt idx="6">
                  <c:v>1.0138716120226821E-4</c:v>
                </c:pt>
                <c:pt idx="7">
                  <c:v>0</c:v>
                </c:pt>
                <c:pt idx="8">
                  <c:v>0</c:v>
                </c:pt>
                <c:pt idx="9">
                  <c:v>0</c:v>
                </c:pt>
              </c:numCache>
            </c:numRef>
          </c:val>
          <c:extLst>
            <c:ext xmlns:c16="http://schemas.microsoft.com/office/drawing/2014/chart" uri="{C3380CC4-5D6E-409C-BE32-E72D297353CC}">
              <c16:uniqueId val="{00000000-25B5-409A-A2A3-1400F32E1A91}"/>
            </c:ext>
          </c:extLst>
        </c:ser>
        <c:dLbls>
          <c:showLegendKey val="0"/>
          <c:showVal val="0"/>
          <c:showCatName val="0"/>
          <c:showSerName val="0"/>
          <c:showPercent val="0"/>
          <c:showBubbleSize val="0"/>
        </c:dLbls>
        <c:gapWidth val="150"/>
        <c:axId val="137871712"/>
        <c:axId val="115038576"/>
      </c:barChart>
      <c:catAx>
        <c:axId val="137871712"/>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15038576"/>
        <c:crosses val="autoZero"/>
        <c:auto val="1"/>
        <c:lblAlgn val="ctr"/>
        <c:lblOffset val="100"/>
        <c:tickLblSkip val="1"/>
        <c:tickMarkSkip val="1"/>
        <c:noMultiLvlLbl val="0"/>
      </c:catAx>
      <c:valAx>
        <c:axId val="115038576"/>
        <c:scaling>
          <c:orientation val="minMax"/>
        </c:scaling>
        <c:delete val="0"/>
        <c:axPos val="t"/>
        <c:majorGridlines>
          <c:spPr>
            <a:ln w="3175">
              <a:solidFill>
                <a:srgbClr val="000000"/>
              </a:solidFill>
              <a:prstDash val="solid"/>
            </a:ln>
          </c:spPr>
        </c:majorGridlines>
        <c:minorGridlines>
          <c:spPr>
            <a:ln w="3175">
              <a:solidFill>
                <a:srgbClr val="808080"/>
              </a:solidFill>
              <a:prstDash val="solid"/>
            </a:ln>
          </c:spPr>
        </c:min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37871712"/>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28574</xdr:colOff>
      <xdr:row>1</xdr:row>
      <xdr:rowOff>19048</xdr:rowOff>
    </xdr:from>
    <xdr:to>
      <xdr:col>13</xdr:col>
      <xdr:colOff>761999</xdr:colOff>
      <xdr:row>1</xdr:row>
      <xdr:rowOff>1714499</xdr:rowOff>
    </xdr:to>
    <xdr:sp macro="" textlink="">
      <xdr:nvSpPr>
        <xdr:cNvPr id="2" name="Textfeld 1">
          <a:extLst>
            <a:ext uri="{FF2B5EF4-FFF2-40B4-BE49-F238E27FC236}">
              <a16:creationId xmlns:a16="http://schemas.microsoft.com/office/drawing/2014/main" id="{00000000-0008-0000-0100-000002000000}"/>
            </a:ext>
          </a:extLst>
        </xdr:cNvPr>
        <xdr:cNvSpPr txBox="1"/>
      </xdr:nvSpPr>
      <xdr:spPr>
        <a:xfrm>
          <a:off x="190499" y="209548"/>
          <a:ext cx="10010775" cy="169545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600"/>
            </a:lnSpc>
            <a:spcAft>
              <a:spcPts val="600"/>
            </a:spcAft>
          </a:pPr>
          <a:r>
            <a:rPr lang="de-DE" sz="1100" u="sng"/>
            <a:t>Empfehlung zum Ausfüllen der Zellen und zur Erstellung der benötigten Gleichungen in Zeile 22 (für "Ergebnisgleichung:"):</a:t>
          </a:r>
          <a:endParaRPr lang="de-DE" sz="1100" u="none"/>
        </a:p>
        <a:p>
          <a:pPr>
            <a:lnSpc>
              <a:spcPts val="1200"/>
            </a:lnSpc>
            <a:spcAft>
              <a:spcPts val="600"/>
            </a:spcAft>
          </a:pPr>
          <a:r>
            <a:rPr lang="de-DE" sz="1100"/>
            <a:t>Zunächst</a:t>
          </a:r>
          <a:r>
            <a:rPr lang="de-DE" sz="1100" baseline="0"/>
            <a:t> horizontal die korrekten Unsicherheitsbeiträge und zugehörigen Verteilungsarten in die Zellen E4 und folgend sowie E5 und folgend </a:t>
          </a:r>
          <a:r>
            <a:rPr lang="de-DE" sz="1100">
              <a:solidFill>
                <a:schemeClr val="dk1"/>
              </a:solidFill>
              <a:effectLst/>
              <a:latin typeface="+mn-lt"/>
              <a:ea typeface="+mn-ea"/>
              <a:cs typeface="+mn-cs"/>
            </a:rPr>
            <a:t>(so weit wie aktuell benötigt) eintragen. </a:t>
          </a:r>
          <a:r>
            <a:rPr lang="de-DE" sz="1000">
              <a:solidFill>
                <a:schemeClr val="dk1"/>
              </a:solidFill>
              <a:effectLst/>
              <a:latin typeface="+mn-lt"/>
              <a:ea typeface="+mn-ea"/>
              <a:cs typeface="+mn-cs"/>
            </a:rPr>
            <a:t>(Entsprechend der Verteilungsarten werden dann die benötigten Unsicherheitsbeiträge mit k=1 in Spalte 6 berechnet).</a:t>
          </a:r>
        </a:p>
        <a:p>
          <a:pPr marL="0" indent="0">
            <a:lnSpc>
              <a:spcPts val="1200"/>
            </a:lnSpc>
            <a:spcAft>
              <a:spcPts val="600"/>
            </a:spcAft>
          </a:pPr>
          <a:r>
            <a:rPr lang="de-DE" sz="1100">
              <a:solidFill>
                <a:schemeClr val="dk1"/>
              </a:solidFill>
              <a:latin typeface="+mn-lt"/>
              <a:ea typeface="+mn-ea"/>
              <a:cs typeface="+mn-cs"/>
            </a:rPr>
            <a:t>Danach vertikal die </a:t>
          </a:r>
          <a:r>
            <a:rPr lang="de-DE" sz="1100" baseline="0">
              <a:solidFill>
                <a:schemeClr val="dk1"/>
              </a:solidFill>
              <a:effectLst/>
              <a:latin typeface="+mn-lt"/>
              <a:ea typeface="+mn-ea"/>
              <a:cs typeface="+mn-cs"/>
            </a:rPr>
            <a:t>Bezeichnungen, Maßeinheiten und die zugehörigen</a:t>
          </a:r>
          <a:r>
            <a:rPr lang="de-DE" sz="1100">
              <a:solidFill>
                <a:schemeClr val="dk1"/>
              </a:solidFill>
              <a:latin typeface="+mn-lt"/>
              <a:ea typeface="+mn-ea"/>
              <a:cs typeface="+mn-cs"/>
            </a:rPr>
            <a:t> Prüfergebnisse in die benötigten Zellen D9 und folgend sowie in Zelle D20 die physikalische</a:t>
          </a:r>
          <a:r>
            <a:rPr lang="de-DE" sz="1100" baseline="0">
              <a:solidFill>
                <a:schemeClr val="dk1"/>
              </a:solidFill>
              <a:latin typeface="+mn-lt"/>
              <a:ea typeface="+mn-ea"/>
              <a:cs typeface="+mn-cs"/>
            </a:rPr>
            <a:t> Maßeinheit des Ergebnisses </a:t>
          </a:r>
          <a:r>
            <a:rPr lang="de-DE" sz="1100">
              <a:solidFill>
                <a:schemeClr val="dk1"/>
              </a:solidFill>
              <a:latin typeface="+mn-lt"/>
              <a:ea typeface="+mn-ea"/>
              <a:cs typeface="+mn-cs"/>
            </a:rPr>
            <a:t>eintragen. </a:t>
          </a:r>
          <a:r>
            <a:rPr lang="de-DE" sz="1100">
              <a:solidFill>
                <a:schemeClr val="dk1"/>
              </a:solidFill>
              <a:effectLst/>
              <a:latin typeface="+mn-lt"/>
              <a:ea typeface="+mn-ea"/>
              <a:cs typeface="+mn-cs"/>
            </a:rPr>
            <a:t>. Die Unsicherheitsbeiträge werden in den nebenstehenden Zellen automatisch berechnet </a:t>
          </a:r>
          <a:r>
            <a:rPr lang="de-DE" sz="1000">
              <a:solidFill>
                <a:schemeClr val="dk1"/>
              </a:solidFill>
              <a:effectLst/>
              <a:latin typeface="+mn-lt"/>
              <a:ea typeface="+mn-ea"/>
              <a:cs typeface="+mn-cs"/>
            </a:rPr>
            <a:t>(in den hellbraun hinterlegten Zellen)</a:t>
          </a:r>
          <a:r>
            <a:rPr lang="de-DE" sz="1100">
              <a:solidFill>
                <a:schemeClr val="dk1"/>
              </a:solidFill>
              <a:effectLst/>
              <a:latin typeface="+mn-lt"/>
              <a:ea typeface="+mn-ea"/>
              <a:cs typeface="+mn-cs"/>
            </a:rPr>
            <a:t>.</a:t>
          </a:r>
          <a:endParaRPr lang="de-DE" sz="1100">
            <a:solidFill>
              <a:schemeClr val="dk1"/>
            </a:solidFill>
            <a:latin typeface="+mn-lt"/>
            <a:ea typeface="+mn-ea"/>
            <a:cs typeface="+mn-cs"/>
          </a:endParaRPr>
        </a:p>
        <a:p>
          <a:pPr marL="0" indent="0">
            <a:lnSpc>
              <a:spcPts val="1200"/>
            </a:lnSpc>
            <a:spcAft>
              <a:spcPts val="600"/>
            </a:spcAft>
          </a:pPr>
          <a:r>
            <a:rPr lang="de-DE" sz="1100">
              <a:solidFill>
                <a:schemeClr val="dk1"/>
              </a:solidFill>
              <a:latin typeface="+mn-lt"/>
              <a:ea typeface="+mn-ea"/>
              <a:cs typeface="+mn-cs"/>
            </a:rPr>
            <a:t>Anschließend die zutreffende Gleichung für die Berechnung des Prüfergebnisses ohne Unsicherheitsbeitrag in Zelle D22 eingeben.</a:t>
          </a:r>
        </a:p>
        <a:p>
          <a:pPr marL="0" indent="0">
            <a:lnSpc>
              <a:spcPts val="1200"/>
            </a:lnSpc>
            <a:spcAft>
              <a:spcPts val="600"/>
            </a:spcAft>
          </a:pPr>
          <a:r>
            <a:rPr lang="de-DE" sz="1100">
              <a:solidFill>
                <a:schemeClr val="dk1"/>
              </a:solidFill>
              <a:latin typeface="+mn-lt"/>
              <a:ea typeface="+mn-ea"/>
              <a:cs typeface="+mn-cs"/>
            </a:rPr>
            <a:t>Abschließend die Zelle D22 (mit korrekten relativen Zellenbezügen) in die benötigten Zellen E22 und horizontal folgend kopieren. Die</a:t>
          </a:r>
          <a:r>
            <a:rPr lang="de-DE" sz="1100" baseline="0">
              <a:solidFill>
                <a:schemeClr val="dk1"/>
              </a:solidFill>
              <a:latin typeface="+mn-lt"/>
              <a:ea typeface="+mn-ea"/>
              <a:cs typeface="+mn-cs"/>
            </a:rPr>
            <a:t> jeweils einen Unsicherheitsbeitrag enthaltenden Rechenergebnisse werden automatisch in die Tabelle "Auswertung" übernommen.</a:t>
          </a:r>
          <a:endParaRPr lang="de-DE" sz="1100">
            <a:solidFill>
              <a:schemeClr val="dk1"/>
            </a:solidFill>
            <a:latin typeface="+mn-lt"/>
            <a:ea typeface="+mn-ea"/>
            <a:cs typeface="+mn-cs"/>
          </a:endParaRPr>
        </a:p>
      </xdr:txBody>
    </xdr:sp>
    <xdr:clientData/>
  </xdr:twoCellAnchor>
  <xdr:twoCellAnchor>
    <xdr:from>
      <xdr:col>15</xdr:col>
      <xdr:colOff>142875</xdr:colOff>
      <xdr:row>2</xdr:row>
      <xdr:rowOff>142875</xdr:rowOff>
    </xdr:from>
    <xdr:to>
      <xdr:col>23</xdr:col>
      <xdr:colOff>695325</xdr:colOff>
      <xdr:row>19</xdr:row>
      <xdr:rowOff>57150</xdr:rowOff>
    </xdr:to>
    <xdr:sp macro="" textlink="">
      <xdr:nvSpPr>
        <xdr:cNvPr id="4" name="Textfeld 3">
          <a:extLst>
            <a:ext uri="{FF2B5EF4-FFF2-40B4-BE49-F238E27FC236}">
              <a16:creationId xmlns:a16="http://schemas.microsoft.com/office/drawing/2014/main" id="{00000000-0008-0000-0100-000004000000}"/>
            </a:ext>
          </a:extLst>
        </xdr:cNvPr>
        <xdr:cNvSpPr txBox="1"/>
      </xdr:nvSpPr>
      <xdr:spPr>
        <a:xfrm>
          <a:off x="10639425" y="2085975"/>
          <a:ext cx="6648450" cy="3028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900"/>
            </a:lnSpc>
            <a:spcAft>
              <a:spcPts val="600"/>
            </a:spcAft>
          </a:pPr>
          <a:r>
            <a:rPr lang="de-DE" sz="1100" u="sng">
              <a:solidFill>
                <a:schemeClr val="dk1"/>
              </a:solidFill>
              <a:effectLst/>
              <a:latin typeface="+mn-lt"/>
              <a:ea typeface="+mn-ea"/>
              <a:cs typeface="+mn-cs"/>
            </a:rPr>
            <a:t>Berechnungen innerhalb der</a:t>
          </a:r>
          <a:r>
            <a:rPr lang="de-DE" sz="1100" u="sng" baseline="0">
              <a:solidFill>
                <a:schemeClr val="dk1"/>
              </a:solidFill>
              <a:effectLst/>
              <a:latin typeface="+mn-lt"/>
              <a:ea typeface="+mn-ea"/>
              <a:cs typeface="+mn-cs"/>
            </a:rPr>
            <a:t> Arbeitsmappe (Tabellenblätter "Berechnungen xi" und "Bericht")</a:t>
          </a:r>
          <a:r>
            <a:rPr lang="de-DE" sz="1100" u="sng">
              <a:solidFill>
                <a:schemeClr val="dk1"/>
              </a:solidFill>
              <a:effectLst/>
              <a:latin typeface="+mn-lt"/>
              <a:ea typeface="+mn-ea"/>
              <a:cs typeface="+mn-cs"/>
            </a:rPr>
            <a:t>:</a:t>
          </a:r>
        </a:p>
        <a:p>
          <a:pPr>
            <a:spcAft>
              <a:spcPts val="600"/>
            </a:spcAft>
          </a:pPr>
          <a:r>
            <a:rPr lang="de-DE" sz="1100">
              <a:solidFill>
                <a:schemeClr val="dk1"/>
              </a:solidFill>
              <a:effectLst/>
              <a:latin typeface="+mn-lt"/>
              <a:ea typeface="+mn-ea"/>
              <a:cs typeface="+mn-cs"/>
            </a:rPr>
            <a:t>Schritt 1: Ermittlung der wesentlichen Unsicherheitsbeiträge als Standardabweichung unter Berücksichtigung der jeweils zugrunde liegenden Verteilungsart.</a:t>
          </a:r>
        </a:p>
        <a:p>
          <a:pPr>
            <a:lnSpc>
              <a:spcPts val="1900"/>
            </a:lnSpc>
            <a:spcAft>
              <a:spcPts val="600"/>
            </a:spcAft>
          </a:pPr>
          <a:r>
            <a:rPr lang="de-DE" sz="1100">
              <a:solidFill>
                <a:schemeClr val="dk1"/>
              </a:solidFill>
              <a:effectLst/>
              <a:latin typeface="+mn-lt"/>
              <a:ea typeface="+mn-ea"/>
              <a:cs typeface="+mn-cs"/>
            </a:rPr>
            <a:t>Schritt 2: Berechnung des Ergebnisses ohne Berücksichtigung der Unsicherheitsbeiträge → </a:t>
          </a:r>
          <a:r>
            <a:rPr lang="de-DE" sz="1100" b="1">
              <a:solidFill>
                <a:schemeClr val="dk1"/>
              </a:solidFill>
              <a:effectLst/>
              <a:latin typeface="+mn-lt"/>
              <a:ea typeface="+mn-ea"/>
              <a:cs typeface="+mn-cs"/>
            </a:rPr>
            <a:t>x</a:t>
          </a:r>
          <a:endParaRPr lang="de-DE" sz="1100">
            <a:solidFill>
              <a:schemeClr val="dk1"/>
            </a:solidFill>
            <a:effectLst/>
            <a:latin typeface="+mn-lt"/>
            <a:ea typeface="+mn-ea"/>
            <a:cs typeface="+mn-cs"/>
          </a:endParaRPr>
        </a:p>
        <a:p>
          <a:pPr>
            <a:lnSpc>
              <a:spcPts val="1900"/>
            </a:lnSpc>
            <a:spcAft>
              <a:spcPts val="600"/>
            </a:spcAft>
          </a:pPr>
          <a:r>
            <a:rPr lang="de-DE" sz="1100">
              <a:solidFill>
                <a:schemeClr val="dk1"/>
              </a:solidFill>
              <a:effectLst/>
              <a:latin typeface="+mn-lt"/>
              <a:ea typeface="+mn-ea"/>
              <a:cs typeface="+mn-cs"/>
            </a:rPr>
            <a:t>Schritt 3: Berechnung der einzelnen Ergebnisse unter Berücksichtigung jeweils eines Unsicherheitsbeitrages → </a:t>
          </a:r>
          <a:r>
            <a:rPr lang="de-DE" sz="1100" b="1">
              <a:solidFill>
                <a:schemeClr val="dk1"/>
              </a:solidFill>
              <a:effectLst/>
              <a:latin typeface="+mn-lt"/>
              <a:ea typeface="+mn-ea"/>
              <a:cs typeface="+mn-cs"/>
            </a:rPr>
            <a:t>x</a:t>
          </a:r>
          <a:r>
            <a:rPr lang="de-DE" sz="1100" b="1" baseline="-25000">
              <a:solidFill>
                <a:schemeClr val="dk1"/>
              </a:solidFill>
              <a:effectLst/>
              <a:latin typeface="+mn-lt"/>
              <a:ea typeface="+mn-ea"/>
              <a:cs typeface="+mn-cs"/>
            </a:rPr>
            <a:t>i</a:t>
          </a:r>
          <a:endParaRPr lang="de-DE" sz="1100">
            <a:solidFill>
              <a:schemeClr val="dk1"/>
            </a:solidFill>
            <a:effectLst/>
            <a:latin typeface="+mn-lt"/>
            <a:ea typeface="+mn-ea"/>
            <a:cs typeface="+mn-cs"/>
          </a:endParaRPr>
        </a:p>
        <a:p>
          <a:pPr>
            <a:lnSpc>
              <a:spcPts val="1900"/>
            </a:lnSpc>
            <a:spcAft>
              <a:spcPts val="600"/>
            </a:spcAft>
          </a:pPr>
          <a:r>
            <a:rPr lang="de-DE" sz="1100">
              <a:solidFill>
                <a:schemeClr val="dk1"/>
              </a:solidFill>
              <a:effectLst/>
              <a:latin typeface="+mn-lt"/>
              <a:ea typeface="+mn-ea"/>
              <a:cs typeface="+mn-cs"/>
            </a:rPr>
            <a:t>Schritt 4: Berechnung der einzelnen Quotienten aus Unsicherheitsbetrag und</a:t>
          </a:r>
          <a:r>
            <a:rPr lang="de-DE" sz="1100" baseline="0">
              <a:solidFill>
                <a:schemeClr val="dk1"/>
              </a:solidFill>
              <a:effectLst/>
              <a:latin typeface="+mn-lt"/>
              <a:ea typeface="+mn-ea"/>
              <a:cs typeface="+mn-cs"/>
            </a:rPr>
            <a:t> Eingangswert</a:t>
          </a:r>
          <a:endParaRPr lang="de-DE" sz="1100">
            <a:solidFill>
              <a:schemeClr val="dk1"/>
            </a:solidFill>
            <a:effectLst/>
            <a:latin typeface="+mn-lt"/>
            <a:ea typeface="+mn-ea"/>
            <a:cs typeface="+mn-cs"/>
          </a:endParaRPr>
        </a:p>
        <a:p>
          <a:pPr>
            <a:lnSpc>
              <a:spcPts val="1900"/>
            </a:lnSpc>
            <a:spcAft>
              <a:spcPts val="600"/>
            </a:spcAft>
          </a:pPr>
          <a:r>
            <a:rPr lang="de-DE" sz="1100">
              <a:solidFill>
                <a:schemeClr val="dk1"/>
              </a:solidFill>
              <a:effectLst/>
              <a:latin typeface="+mn-lt"/>
              <a:ea typeface="+mn-ea"/>
              <a:cs typeface="+mn-cs"/>
            </a:rPr>
            <a:t>Schritt 5: Berechnung der Wurzel aller Quadrate der Quotienten aus Schritt 4 und Berechnung von</a:t>
          </a:r>
          <a:r>
            <a:rPr lang="de-DE" sz="1100" baseline="0">
              <a:solidFill>
                <a:schemeClr val="dk1"/>
              </a:solidFill>
              <a:effectLst/>
              <a:latin typeface="+mn-lt"/>
              <a:ea typeface="+mn-ea"/>
              <a:cs typeface="+mn-cs"/>
            </a:rPr>
            <a:t> U</a:t>
          </a:r>
          <a:endParaRPr lang="de-DE" sz="1100">
            <a:solidFill>
              <a:schemeClr val="dk1"/>
            </a:solidFill>
            <a:effectLst/>
            <a:latin typeface="+mn-lt"/>
            <a:ea typeface="+mn-ea"/>
            <a:cs typeface="+mn-cs"/>
          </a:endParaRPr>
        </a:p>
        <a:p>
          <a:pPr>
            <a:lnSpc>
              <a:spcPts val="1275"/>
            </a:lnSpc>
            <a:spcAft>
              <a:spcPts val="300"/>
            </a:spcAft>
          </a:pPr>
          <a:r>
            <a:rPr lang="de-DE" sz="1100">
              <a:solidFill>
                <a:schemeClr val="dk1"/>
              </a:solidFill>
              <a:effectLst/>
              <a:latin typeface="+mn-lt"/>
              <a:ea typeface="+mn-ea"/>
              <a:cs typeface="+mn-cs"/>
            </a:rPr>
            <a:t>Unsicherheit, U</a:t>
          </a:r>
          <a:r>
            <a:rPr lang="de-DE" sz="1100" baseline="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a:solidFill>
                <a:schemeClr val="dk1"/>
              </a:solidFill>
              <a:effectLst/>
              <a:latin typeface="+mn-lt"/>
              <a:ea typeface="+mn-ea"/>
              <a:cs typeface="+mn-cs"/>
            </a:rPr>
            <a:t>Berechneter Betrag</a:t>
          </a:r>
          <a:r>
            <a:rPr lang="de-DE" sz="1100" b="0" baseline="0">
              <a:solidFill>
                <a:schemeClr val="dk1"/>
              </a:solidFill>
              <a:effectLst/>
              <a:latin typeface="+mn-lt"/>
              <a:ea typeface="+mn-ea"/>
              <a:cs typeface="+mn-cs"/>
            </a:rPr>
            <a:t> aus Schritt 5 multipliziert mit Ergebnis aus Schritt 2</a:t>
          </a:r>
          <a:endParaRPr lang="de-DE" sz="1100" b="0">
            <a:solidFill>
              <a:schemeClr val="dk1"/>
            </a:solidFill>
            <a:effectLst/>
            <a:latin typeface="+mn-lt"/>
            <a:ea typeface="+mn-ea"/>
            <a:cs typeface="+mn-cs"/>
          </a:endParaRPr>
        </a:p>
        <a:p>
          <a:pPr marL="0" indent="0">
            <a:lnSpc>
              <a:spcPts val="1275"/>
            </a:lnSpc>
            <a:spcAft>
              <a:spcPts val="300"/>
            </a:spcAft>
          </a:pPr>
          <a:r>
            <a:rPr lang="de-DE" sz="1100">
              <a:solidFill>
                <a:schemeClr val="dk1"/>
              </a:solidFill>
              <a:effectLst/>
              <a:latin typeface="+mn-lt"/>
              <a:ea typeface="+mn-ea"/>
              <a:cs typeface="+mn-cs"/>
            </a:rPr>
            <a:t>rel. Unsicherheit = U / x * 100%  (</a:t>
          </a:r>
          <a:r>
            <a:rPr lang="de-DE" sz="1100" i="1">
              <a:solidFill>
                <a:schemeClr val="dk1"/>
              </a:solidFill>
              <a:effectLst/>
              <a:latin typeface="+mn-lt"/>
              <a:ea typeface="+mn-ea"/>
              <a:cs typeface="+mn-cs"/>
            </a:rPr>
            <a:t>siehe Tabellenblatt</a:t>
          </a:r>
          <a:r>
            <a:rPr lang="de-DE" sz="1100" i="1" baseline="0">
              <a:solidFill>
                <a:schemeClr val="dk1"/>
              </a:solidFill>
              <a:effectLst/>
              <a:latin typeface="+mn-lt"/>
              <a:ea typeface="+mn-ea"/>
              <a:cs typeface="+mn-cs"/>
            </a:rPr>
            <a:t> "Bericht"</a:t>
          </a:r>
          <a:r>
            <a:rPr lang="de-DE" sz="1100" i="0" baseline="0">
              <a:solidFill>
                <a:schemeClr val="dk1"/>
              </a:solidFill>
              <a:effectLst/>
              <a:latin typeface="+mn-lt"/>
              <a:ea typeface="+mn-ea"/>
              <a:cs typeface="+mn-cs"/>
            </a:rPr>
            <a:t>)</a:t>
          </a:r>
          <a:endParaRPr lang="de-DE" sz="1100" i="0">
            <a:solidFill>
              <a:schemeClr val="dk1"/>
            </a:solidFill>
            <a:effectLst/>
            <a:latin typeface="+mn-lt"/>
            <a:ea typeface="+mn-ea"/>
            <a:cs typeface="+mn-cs"/>
          </a:endParaRPr>
        </a:p>
        <a:p>
          <a:r>
            <a:rPr lang="de-DE" sz="1100">
              <a:solidFill>
                <a:schemeClr val="dk1"/>
              </a:solidFill>
              <a:effectLst/>
              <a:latin typeface="+mn-lt"/>
              <a:ea typeface="+mn-ea"/>
              <a:cs typeface="+mn-cs"/>
            </a:rPr>
            <a:t>Erweiterte</a:t>
          </a:r>
          <a:r>
            <a:rPr lang="de-DE" sz="1100" baseline="0">
              <a:solidFill>
                <a:schemeClr val="dk1"/>
              </a:solidFill>
              <a:effectLst/>
              <a:latin typeface="+mn-lt"/>
              <a:ea typeface="+mn-ea"/>
              <a:cs typeface="+mn-cs"/>
            </a:rPr>
            <a:t> Unsicherheit = U * Erweiterungsfaktor </a:t>
          </a:r>
          <a:r>
            <a:rPr lang="de-DE" sz="1100">
              <a:solidFill>
                <a:schemeClr val="dk1"/>
              </a:solidFill>
              <a:effectLst/>
              <a:latin typeface="+mn-lt"/>
              <a:ea typeface="+mn-ea"/>
              <a:cs typeface="+mn-cs"/>
            </a:rPr>
            <a:t> (</a:t>
          </a:r>
          <a:r>
            <a:rPr lang="de-DE" sz="1100" i="1">
              <a:solidFill>
                <a:schemeClr val="dk1"/>
              </a:solidFill>
              <a:effectLst/>
              <a:latin typeface="+mn-lt"/>
              <a:ea typeface="+mn-ea"/>
              <a:cs typeface="+mn-cs"/>
            </a:rPr>
            <a:t>siehe Tabellenblatt</a:t>
          </a:r>
          <a:r>
            <a:rPr lang="de-DE" sz="1100" i="1" baseline="0">
              <a:solidFill>
                <a:schemeClr val="dk1"/>
              </a:solidFill>
              <a:effectLst/>
              <a:latin typeface="+mn-lt"/>
              <a:ea typeface="+mn-ea"/>
              <a:cs typeface="+mn-cs"/>
            </a:rPr>
            <a:t> "Bericht"</a:t>
          </a:r>
          <a:r>
            <a:rPr lang="de-DE" sz="1100" i="0" baseline="0">
              <a:solidFill>
                <a:schemeClr val="dk1"/>
              </a:solidFill>
              <a:effectLst/>
              <a:latin typeface="+mn-lt"/>
              <a:ea typeface="+mn-ea"/>
              <a:cs typeface="+mn-cs"/>
            </a:rPr>
            <a:t>)</a:t>
          </a:r>
          <a:endParaRPr lang="de-DE">
            <a:effectLst/>
          </a:endParaRPr>
        </a:p>
        <a:p>
          <a:pPr marL="0" indent="0">
            <a:lnSpc>
              <a:spcPts val="1275"/>
            </a:lnSpc>
            <a:spcAft>
              <a:spcPts val="300"/>
            </a:spcAft>
          </a:pPr>
          <a:endParaRPr lang="de-DE" sz="110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38100</xdr:colOff>
      <xdr:row>17</xdr:row>
      <xdr:rowOff>133351</xdr:rowOff>
    </xdr:from>
    <xdr:to>
      <xdr:col>9</xdr:col>
      <xdr:colOff>0</xdr:colOff>
      <xdr:row>31</xdr:row>
      <xdr:rowOff>47625</xdr:rowOff>
    </xdr:to>
    <xdr:graphicFrame macro="">
      <xdr:nvGraphicFramePr>
        <xdr:cNvPr id="1109" name="Diagramm 3">
          <a:extLst>
            <a:ext uri="{FF2B5EF4-FFF2-40B4-BE49-F238E27FC236}">
              <a16:creationId xmlns:a16="http://schemas.microsoft.com/office/drawing/2014/main" id="{00000000-0008-0000-0200-000055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161924</xdr:colOff>
      <xdr:row>12</xdr:row>
      <xdr:rowOff>114300</xdr:rowOff>
    </xdr:from>
    <xdr:to>
      <xdr:col>10</xdr:col>
      <xdr:colOff>323849</xdr:colOff>
      <xdr:row>14</xdr:row>
      <xdr:rowOff>152401</xdr:rowOff>
    </xdr:to>
    <xdr:sp macro="" textlink="">
      <xdr:nvSpPr>
        <xdr:cNvPr id="2" name="Geschweifte Klammer rechts 1">
          <a:extLst>
            <a:ext uri="{FF2B5EF4-FFF2-40B4-BE49-F238E27FC236}">
              <a16:creationId xmlns:a16="http://schemas.microsoft.com/office/drawing/2014/main" id="{00000000-0008-0000-0200-000002000000}"/>
            </a:ext>
          </a:extLst>
        </xdr:cNvPr>
        <xdr:cNvSpPr/>
      </xdr:nvSpPr>
      <xdr:spPr>
        <a:xfrm>
          <a:off x="6705599" y="2324100"/>
          <a:ext cx="161925" cy="447676"/>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lientData/>
  </xdr:twoCellAnchor>
  <xdr:twoCellAnchor>
    <xdr:from>
      <xdr:col>10</xdr:col>
      <xdr:colOff>85725</xdr:colOff>
      <xdr:row>1</xdr:row>
      <xdr:rowOff>142876</xdr:rowOff>
    </xdr:from>
    <xdr:to>
      <xdr:col>10</xdr:col>
      <xdr:colOff>295274</xdr:colOff>
      <xdr:row>3</xdr:row>
      <xdr:rowOff>142876</xdr:rowOff>
    </xdr:to>
    <xdr:sp macro="" textlink="">
      <xdr:nvSpPr>
        <xdr:cNvPr id="6" name="Geschweifte Klammer rechts 5">
          <a:extLst>
            <a:ext uri="{FF2B5EF4-FFF2-40B4-BE49-F238E27FC236}">
              <a16:creationId xmlns:a16="http://schemas.microsoft.com/office/drawing/2014/main" id="{00000000-0008-0000-0200-000006000000}"/>
            </a:ext>
          </a:extLst>
        </xdr:cNvPr>
        <xdr:cNvSpPr/>
      </xdr:nvSpPr>
      <xdr:spPr>
        <a:xfrm>
          <a:off x="6610350" y="381001"/>
          <a:ext cx="209549" cy="40005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lientData/>
  </xdr:twoCellAnchor>
  <xdr:twoCellAnchor editAs="oneCell">
    <xdr:from>
      <xdr:col>0</xdr:col>
      <xdr:colOff>66675</xdr:colOff>
      <xdr:row>0</xdr:row>
      <xdr:rowOff>19050</xdr:rowOff>
    </xdr:from>
    <xdr:to>
      <xdr:col>2</xdr:col>
      <xdr:colOff>628650</xdr:colOff>
      <xdr:row>3</xdr:row>
      <xdr:rowOff>109745</xdr:rowOff>
    </xdr:to>
    <xdr:pic>
      <xdr:nvPicPr>
        <xdr:cNvPr id="7" name="Grafik 6">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6675" y="19050"/>
          <a:ext cx="2095500" cy="72887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14</xdr:col>
      <xdr:colOff>19050</xdr:colOff>
      <xdr:row>4</xdr:row>
      <xdr:rowOff>76200</xdr:rowOff>
    </xdr:from>
    <xdr:to>
      <xdr:col>16</xdr:col>
      <xdr:colOff>161925</xdr:colOff>
      <xdr:row>4</xdr:row>
      <xdr:rowOff>76200</xdr:rowOff>
    </xdr:to>
    <xdr:cxnSp macro="">
      <xdr:nvCxnSpPr>
        <xdr:cNvPr id="3" name="Gerade Verbindung mit Pfeil 2">
          <a:extLst>
            <a:ext uri="{FF2B5EF4-FFF2-40B4-BE49-F238E27FC236}">
              <a16:creationId xmlns:a16="http://schemas.microsoft.com/office/drawing/2014/main" id="{00000000-0008-0000-0400-000003000000}"/>
            </a:ext>
          </a:extLst>
        </xdr:cNvPr>
        <xdr:cNvCxnSpPr/>
      </xdr:nvCxnSpPr>
      <xdr:spPr>
        <a:xfrm>
          <a:off x="10306050" y="771525"/>
          <a:ext cx="504825" cy="0"/>
        </a:xfrm>
        <a:prstGeom prst="straightConnector1">
          <a:avLst/>
        </a:prstGeom>
        <a:ln w="254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742950</xdr:colOff>
      <xdr:row>30</xdr:row>
      <xdr:rowOff>66676</xdr:rowOff>
    </xdr:from>
    <xdr:to>
      <xdr:col>9</xdr:col>
      <xdr:colOff>733425</xdr:colOff>
      <xdr:row>43</xdr:row>
      <xdr:rowOff>0</xdr:rowOff>
    </xdr:to>
    <xdr:graphicFrame macro="">
      <xdr:nvGraphicFramePr>
        <xdr:cNvPr id="5" name="Diagramm 3">
          <a:extLst>
            <a:ext uri="{FF2B5EF4-FFF2-40B4-BE49-F238E27FC236}">
              <a16:creationId xmlns:a16="http://schemas.microsoft.com/office/drawing/2014/main" id="{00000000-0008-0000-0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400049</xdr:colOff>
      <xdr:row>28</xdr:row>
      <xdr:rowOff>66674</xdr:rowOff>
    </xdr:from>
    <xdr:to>
      <xdr:col>14</xdr:col>
      <xdr:colOff>85724</xdr:colOff>
      <xdr:row>31</xdr:row>
      <xdr:rowOff>209549</xdr:rowOff>
    </xdr:to>
    <xdr:sp macro="" textlink="">
      <xdr:nvSpPr>
        <xdr:cNvPr id="11" name="AutoShape 4">
          <a:extLst>
            <a:ext uri="{FF2B5EF4-FFF2-40B4-BE49-F238E27FC236}">
              <a16:creationId xmlns:a16="http://schemas.microsoft.com/office/drawing/2014/main" id="{00000000-0008-0000-0400-00000B000000}"/>
            </a:ext>
          </a:extLst>
        </xdr:cNvPr>
        <xdr:cNvSpPr>
          <a:spLocks/>
        </xdr:cNvSpPr>
      </xdr:nvSpPr>
      <xdr:spPr bwMode="auto">
        <a:xfrm>
          <a:off x="7772399" y="4781549"/>
          <a:ext cx="2733675" cy="600075"/>
        </a:xfrm>
        <a:prstGeom prst="borderCallout2">
          <a:avLst>
            <a:gd name="adj1" fmla="val 21431"/>
            <a:gd name="adj2" fmla="val -5000"/>
            <a:gd name="adj3" fmla="val 38098"/>
            <a:gd name="adj4" fmla="val -13450"/>
            <a:gd name="adj5" fmla="val 134325"/>
            <a:gd name="adj6" fmla="val -61356"/>
          </a:avLst>
        </a:prstGeom>
        <a:solidFill>
          <a:schemeClr val="accent4">
            <a:lumMod val="20000"/>
            <a:lumOff val="80000"/>
          </a:schemeClr>
        </a:solidFill>
        <a:ln w="12700">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22860" rIns="0" bIns="0" anchor="t" upright="1"/>
        <a:lstStyle/>
        <a:p>
          <a:pPr algn="l" rtl="0">
            <a:defRPr sz="1000"/>
          </a:pPr>
          <a:r>
            <a:rPr lang="de-DE" sz="1000" b="0" i="0" u="none" strike="noStrike" baseline="0">
              <a:solidFill>
                <a:srgbClr val="0000FF"/>
              </a:solidFill>
              <a:latin typeface="Arial"/>
              <a:cs typeface="Arial"/>
            </a:rPr>
            <a:t>Vergleiche mit "Figure A3.6: Uncertainties in acid-base titration" in Example A3</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200025</xdr:colOff>
      <xdr:row>9</xdr:row>
      <xdr:rowOff>152400</xdr:rowOff>
    </xdr:from>
    <xdr:to>
      <xdr:col>8</xdr:col>
      <xdr:colOff>752475</xdr:colOff>
      <xdr:row>12</xdr:row>
      <xdr:rowOff>219075</xdr:rowOff>
    </xdr:to>
    <xdr:sp macro="" textlink="">
      <xdr:nvSpPr>
        <xdr:cNvPr id="5124" name="AutoShape 4">
          <a:extLst>
            <a:ext uri="{FF2B5EF4-FFF2-40B4-BE49-F238E27FC236}">
              <a16:creationId xmlns:a16="http://schemas.microsoft.com/office/drawing/2014/main" id="{00000000-0008-0000-0500-000004140000}"/>
            </a:ext>
          </a:extLst>
        </xdr:cNvPr>
        <xdr:cNvSpPr>
          <a:spLocks/>
        </xdr:cNvSpPr>
      </xdr:nvSpPr>
      <xdr:spPr bwMode="auto">
        <a:xfrm>
          <a:off x="4581525" y="1895475"/>
          <a:ext cx="1524000" cy="533400"/>
        </a:xfrm>
        <a:prstGeom prst="borderCallout2">
          <a:avLst>
            <a:gd name="adj1" fmla="val 21431"/>
            <a:gd name="adj2" fmla="val -5000"/>
            <a:gd name="adj3" fmla="val 21431"/>
            <a:gd name="adj4" fmla="val -71875"/>
            <a:gd name="adj5" fmla="val 312500"/>
            <a:gd name="adj6" fmla="val -125000"/>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22860" rIns="0" bIns="0" anchor="t" upright="1"/>
        <a:lstStyle/>
        <a:p>
          <a:pPr algn="l" rtl="0">
            <a:defRPr sz="1000"/>
          </a:pPr>
          <a:r>
            <a:rPr lang="de-DE" sz="900" b="0" i="0" u="none" strike="noStrike" baseline="0">
              <a:solidFill>
                <a:srgbClr val="0000FF"/>
              </a:solidFill>
              <a:latin typeface="Arial"/>
              <a:cs typeface="Arial"/>
            </a:rPr>
            <a:t>Ergebnisse unter Berück-sichtigung des jeweiligen Unsicherheitsbetrages (k=1)</a:t>
          </a:r>
        </a:p>
      </xdr:txBody>
    </xdr:sp>
    <xdr:clientData/>
  </xdr:twoCellAnchor>
  <xdr:twoCellAnchor>
    <xdr:from>
      <xdr:col>7</xdr:col>
      <xdr:colOff>200025</xdr:colOff>
      <xdr:row>14</xdr:row>
      <xdr:rowOff>38100</xdr:rowOff>
    </xdr:from>
    <xdr:to>
      <xdr:col>8</xdr:col>
      <xdr:colOff>752475</xdr:colOff>
      <xdr:row>16</xdr:row>
      <xdr:rowOff>66675</xdr:rowOff>
    </xdr:to>
    <xdr:sp macro="" textlink="">
      <xdr:nvSpPr>
        <xdr:cNvPr id="5125" name="AutoShape 5">
          <a:extLst>
            <a:ext uri="{FF2B5EF4-FFF2-40B4-BE49-F238E27FC236}">
              <a16:creationId xmlns:a16="http://schemas.microsoft.com/office/drawing/2014/main" id="{00000000-0008-0000-0500-000005140000}"/>
            </a:ext>
          </a:extLst>
        </xdr:cNvPr>
        <xdr:cNvSpPr>
          <a:spLocks/>
        </xdr:cNvSpPr>
      </xdr:nvSpPr>
      <xdr:spPr bwMode="auto">
        <a:xfrm>
          <a:off x="4752975" y="2657475"/>
          <a:ext cx="1524000" cy="352425"/>
        </a:xfrm>
        <a:prstGeom prst="borderCallout2">
          <a:avLst>
            <a:gd name="adj1" fmla="val 32431"/>
            <a:gd name="adj2" fmla="val -5000"/>
            <a:gd name="adj3" fmla="val 32431"/>
            <a:gd name="adj4" fmla="val -54375"/>
            <a:gd name="adj5" fmla="val 218917"/>
            <a:gd name="adj6" fmla="val -94375"/>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22860" rIns="0" bIns="0" anchor="t" upright="1"/>
        <a:lstStyle/>
        <a:p>
          <a:pPr algn="l" rtl="0">
            <a:defRPr sz="1000"/>
          </a:pPr>
          <a:r>
            <a:rPr lang="de-DE" sz="900" b="0" i="0" u="none" strike="noStrike" baseline="0">
              <a:solidFill>
                <a:srgbClr val="008000"/>
              </a:solidFill>
              <a:latin typeface="Arial"/>
              <a:cs typeface="Arial"/>
            </a:rPr>
            <a:t>relativer Unsicherheits-beitrag zum Ergebnis</a:t>
          </a:r>
        </a:p>
      </xdr:txBody>
    </xdr:sp>
    <xdr:clientData/>
  </xdr:twoCellAnchor>
  <xdr:twoCellAnchor>
    <xdr:from>
      <xdr:col>7</xdr:col>
      <xdr:colOff>200025</xdr:colOff>
      <xdr:row>7</xdr:row>
      <xdr:rowOff>47625</xdr:rowOff>
    </xdr:from>
    <xdr:to>
      <xdr:col>8</xdr:col>
      <xdr:colOff>752475</xdr:colOff>
      <xdr:row>9</xdr:row>
      <xdr:rowOff>38100</xdr:rowOff>
    </xdr:to>
    <xdr:sp macro="" textlink="">
      <xdr:nvSpPr>
        <xdr:cNvPr id="5126" name="AutoShape 6">
          <a:extLst>
            <a:ext uri="{FF2B5EF4-FFF2-40B4-BE49-F238E27FC236}">
              <a16:creationId xmlns:a16="http://schemas.microsoft.com/office/drawing/2014/main" id="{00000000-0008-0000-0500-000006140000}"/>
            </a:ext>
          </a:extLst>
        </xdr:cNvPr>
        <xdr:cNvSpPr>
          <a:spLocks/>
        </xdr:cNvSpPr>
      </xdr:nvSpPr>
      <xdr:spPr bwMode="auto">
        <a:xfrm>
          <a:off x="4581525" y="1428750"/>
          <a:ext cx="1524000" cy="352425"/>
        </a:xfrm>
        <a:prstGeom prst="borderCallout2">
          <a:avLst>
            <a:gd name="adj1" fmla="val 32431"/>
            <a:gd name="adj2" fmla="val -5000"/>
            <a:gd name="adj3" fmla="val 32431"/>
            <a:gd name="adj4" fmla="val -95000"/>
            <a:gd name="adj5" fmla="val 605407"/>
            <a:gd name="adj6" fmla="val -167500"/>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800000" mc:Ignorable="a14" a14:legacySpreadsheetColorIndex="16"/>
          </a:solidFill>
          <a:miter lim="800000"/>
          <a:headEnd/>
          <a:tailEnd/>
        </a:ln>
      </xdr:spPr>
      <xdr:txBody>
        <a:bodyPr vertOverflow="clip" wrap="square" lIns="27432" tIns="22860" rIns="0" bIns="0" anchor="t" upright="1"/>
        <a:lstStyle/>
        <a:p>
          <a:pPr algn="l" rtl="0">
            <a:defRPr sz="1000"/>
          </a:pPr>
          <a:r>
            <a:rPr lang="de-DE" sz="900" b="0" i="0" u="none" strike="noStrike" baseline="0">
              <a:solidFill>
                <a:srgbClr val="800000"/>
              </a:solidFill>
              <a:latin typeface="Arial"/>
              <a:cs typeface="Arial"/>
            </a:rPr>
            <a:t>angesetzter Unsicherheits-beitrag in der entspr. Einheit</a:t>
          </a:r>
        </a:p>
      </xdr:txBody>
    </xdr:sp>
    <xdr:clientData/>
  </xdr:twoCellAnchor>
  <xdr:twoCellAnchor>
    <xdr:from>
      <xdr:col>6</xdr:col>
      <xdr:colOff>228600</xdr:colOff>
      <xdr:row>32</xdr:row>
      <xdr:rowOff>95250</xdr:rowOff>
    </xdr:from>
    <xdr:to>
      <xdr:col>8</xdr:col>
      <xdr:colOff>276225</xdr:colOff>
      <xdr:row>34</xdr:row>
      <xdr:rowOff>9525</xdr:rowOff>
    </xdr:to>
    <xdr:sp macro="" textlink="">
      <xdr:nvSpPr>
        <xdr:cNvPr id="5127" name="AutoShape 7">
          <a:extLst>
            <a:ext uri="{FF2B5EF4-FFF2-40B4-BE49-F238E27FC236}">
              <a16:creationId xmlns:a16="http://schemas.microsoft.com/office/drawing/2014/main" id="{00000000-0008-0000-0500-000007140000}"/>
            </a:ext>
          </a:extLst>
        </xdr:cNvPr>
        <xdr:cNvSpPr>
          <a:spLocks/>
        </xdr:cNvSpPr>
      </xdr:nvSpPr>
      <xdr:spPr bwMode="auto">
        <a:xfrm>
          <a:off x="3848100" y="6153150"/>
          <a:ext cx="1781175" cy="238125"/>
        </a:xfrm>
        <a:prstGeom prst="borderCallout1">
          <a:avLst>
            <a:gd name="adj1" fmla="val 48000"/>
            <a:gd name="adj2" fmla="val -4278"/>
            <a:gd name="adj3" fmla="val 16000"/>
            <a:gd name="adj4" fmla="val -98397"/>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22860" rIns="0" bIns="0" anchor="t" upright="1"/>
        <a:lstStyle/>
        <a:p>
          <a:pPr algn="l" rtl="0">
            <a:defRPr sz="1000"/>
          </a:pPr>
          <a:r>
            <a:rPr lang="de-DE" sz="900" b="0" i="0" u="none" strike="noStrike" baseline="0">
              <a:solidFill>
                <a:srgbClr val="0000FF"/>
              </a:solidFill>
              <a:latin typeface="Arial"/>
              <a:cs typeface="Arial"/>
            </a:rPr>
            <a:t>Ermittelte Gesamt-Unsicherheit</a:t>
          </a:r>
        </a:p>
      </xdr:txBody>
    </xdr:sp>
    <xdr:clientData/>
  </xdr:twoCellAnchor>
  <xdr:twoCellAnchor>
    <xdr:from>
      <xdr:col>6</xdr:col>
      <xdr:colOff>228600</xdr:colOff>
      <xdr:row>34</xdr:row>
      <xdr:rowOff>104775</xdr:rowOff>
    </xdr:from>
    <xdr:to>
      <xdr:col>8</xdr:col>
      <xdr:colOff>323850</xdr:colOff>
      <xdr:row>36</xdr:row>
      <xdr:rowOff>66675</xdr:rowOff>
    </xdr:to>
    <xdr:sp macro="" textlink="">
      <xdr:nvSpPr>
        <xdr:cNvPr id="5128" name="AutoShape 8">
          <a:extLst>
            <a:ext uri="{FF2B5EF4-FFF2-40B4-BE49-F238E27FC236}">
              <a16:creationId xmlns:a16="http://schemas.microsoft.com/office/drawing/2014/main" id="{00000000-0008-0000-0500-000008140000}"/>
            </a:ext>
          </a:extLst>
        </xdr:cNvPr>
        <xdr:cNvSpPr>
          <a:spLocks/>
        </xdr:cNvSpPr>
      </xdr:nvSpPr>
      <xdr:spPr bwMode="auto">
        <a:xfrm>
          <a:off x="3848100" y="6486525"/>
          <a:ext cx="1828800" cy="238125"/>
        </a:xfrm>
        <a:prstGeom prst="borderCallout1">
          <a:avLst>
            <a:gd name="adj1" fmla="val 48000"/>
            <a:gd name="adj2" fmla="val -4167"/>
            <a:gd name="adj3" fmla="val 148000"/>
            <a:gd name="adj4" fmla="val -96354"/>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22860" rIns="0" bIns="0" anchor="t" upright="1"/>
        <a:lstStyle/>
        <a:p>
          <a:pPr algn="l" rtl="0">
            <a:defRPr sz="1000"/>
          </a:pPr>
          <a:r>
            <a:rPr lang="de-DE" sz="900" b="0" i="0" u="none" strike="noStrike" baseline="0">
              <a:solidFill>
                <a:srgbClr val="0000FF"/>
              </a:solidFill>
              <a:latin typeface="Arial"/>
              <a:cs typeface="Arial"/>
            </a:rPr>
            <a:t>Ermittelte erweiterte Unsicherheit</a:t>
          </a:r>
        </a:p>
      </xdr:txBody>
    </xdr:sp>
    <xdr:clientData/>
  </xdr:twoCellAnchor>
  <xdr:twoCellAnchor>
    <xdr:from>
      <xdr:col>6</xdr:col>
      <xdr:colOff>19050</xdr:colOff>
      <xdr:row>17</xdr:row>
      <xdr:rowOff>9525</xdr:rowOff>
    </xdr:from>
    <xdr:to>
      <xdr:col>8</xdr:col>
      <xdr:colOff>742950</xdr:colOff>
      <xdr:row>31</xdr:row>
      <xdr:rowOff>38099</xdr:rowOff>
    </xdr:to>
    <xdr:graphicFrame macro="">
      <xdr:nvGraphicFramePr>
        <xdr:cNvPr id="11" name="Diagramm 3">
          <a:extLst>
            <a:ext uri="{FF2B5EF4-FFF2-40B4-BE49-F238E27FC236}">
              <a16:creationId xmlns:a16="http://schemas.microsoft.com/office/drawing/2014/main" id="{00000000-0008-0000-05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85725</xdr:colOff>
      <xdr:row>17</xdr:row>
      <xdr:rowOff>0</xdr:rowOff>
    </xdr:from>
    <xdr:to>
      <xdr:col>18</xdr:col>
      <xdr:colOff>638175</xdr:colOff>
      <xdr:row>31</xdr:row>
      <xdr:rowOff>28575</xdr:rowOff>
    </xdr:to>
    <xdr:sp macro="" textlink="">
      <xdr:nvSpPr>
        <xdr:cNvPr id="12" name="Textfeld 11">
          <a:extLst>
            <a:ext uri="{FF2B5EF4-FFF2-40B4-BE49-F238E27FC236}">
              <a16:creationId xmlns:a16="http://schemas.microsoft.com/office/drawing/2014/main" id="{00000000-0008-0000-0500-00000C000000}"/>
            </a:ext>
          </a:extLst>
        </xdr:cNvPr>
        <xdr:cNvSpPr txBox="1"/>
      </xdr:nvSpPr>
      <xdr:spPr>
        <a:xfrm>
          <a:off x="6429375" y="3105150"/>
          <a:ext cx="6648450" cy="2867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900"/>
            </a:lnSpc>
            <a:spcAft>
              <a:spcPts val="600"/>
            </a:spcAft>
          </a:pPr>
          <a:r>
            <a:rPr lang="de-DE" sz="1100" u="sng">
              <a:solidFill>
                <a:schemeClr val="dk1"/>
              </a:solidFill>
              <a:effectLst/>
              <a:latin typeface="+mn-lt"/>
              <a:ea typeface="+mn-ea"/>
              <a:cs typeface="+mn-cs"/>
            </a:rPr>
            <a:t>Berechnungen innerhalb der</a:t>
          </a:r>
          <a:r>
            <a:rPr lang="de-DE" sz="1100" u="sng" baseline="0">
              <a:solidFill>
                <a:schemeClr val="dk1"/>
              </a:solidFill>
              <a:effectLst/>
              <a:latin typeface="+mn-lt"/>
              <a:ea typeface="+mn-ea"/>
              <a:cs typeface="+mn-cs"/>
            </a:rPr>
            <a:t> Arbeitsmappe (Tabellenblätter "Berechnungen xi" und "Bericht")</a:t>
          </a:r>
          <a:r>
            <a:rPr lang="de-DE" sz="1100" u="sng">
              <a:solidFill>
                <a:schemeClr val="dk1"/>
              </a:solidFill>
              <a:effectLst/>
              <a:latin typeface="+mn-lt"/>
              <a:ea typeface="+mn-ea"/>
              <a:cs typeface="+mn-cs"/>
            </a:rPr>
            <a:t>:</a:t>
          </a:r>
        </a:p>
        <a:p>
          <a:pPr>
            <a:spcAft>
              <a:spcPts val="600"/>
            </a:spcAft>
          </a:pPr>
          <a:r>
            <a:rPr lang="de-DE" sz="1100">
              <a:solidFill>
                <a:schemeClr val="dk1"/>
              </a:solidFill>
              <a:effectLst/>
              <a:latin typeface="+mn-lt"/>
              <a:ea typeface="+mn-ea"/>
              <a:cs typeface="+mn-cs"/>
            </a:rPr>
            <a:t>Schritt 1: Ermittlung der wesentlichen Unsicherheitsbeiträge als Standardabweichung unter Berücksichtigung der jeweils zugrunde liegenden Verteilungsart.</a:t>
          </a:r>
        </a:p>
        <a:p>
          <a:pPr>
            <a:lnSpc>
              <a:spcPts val="1900"/>
            </a:lnSpc>
            <a:spcAft>
              <a:spcPts val="600"/>
            </a:spcAft>
          </a:pPr>
          <a:r>
            <a:rPr lang="de-DE" sz="1100">
              <a:solidFill>
                <a:schemeClr val="dk1"/>
              </a:solidFill>
              <a:effectLst/>
              <a:latin typeface="+mn-lt"/>
              <a:ea typeface="+mn-ea"/>
              <a:cs typeface="+mn-cs"/>
            </a:rPr>
            <a:t>Schritt 2: Berechnung des Ergebnisses ohne Berücksichtigung der Unsicherheitsbeiträge → </a:t>
          </a:r>
          <a:r>
            <a:rPr lang="de-DE" sz="1100" b="1">
              <a:solidFill>
                <a:schemeClr val="dk1"/>
              </a:solidFill>
              <a:effectLst/>
              <a:latin typeface="+mn-lt"/>
              <a:ea typeface="+mn-ea"/>
              <a:cs typeface="+mn-cs"/>
            </a:rPr>
            <a:t>x</a:t>
          </a:r>
          <a:endParaRPr lang="de-DE" sz="1100">
            <a:solidFill>
              <a:schemeClr val="dk1"/>
            </a:solidFill>
            <a:effectLst/>
            <a:latin typeface="+mn-lt"/>
            <a:ea typeface="+mn-ea"/>
            <a:cs typeface="+mn-cs"/>
          </a:endParaRPr>
        </a:p>
        <a:p>
          <a:pPr>
            <a:lnSpc>
              <a:spcPts val="1900"/>
            </a:lnSpc>
            <a:spcAft>
              <a:spcPts val="600"/>
            </a:spcAft>
          </a:pPr>
          <a:r>
            <a:rPr lang="de-DE" sz="1100">
              <a:solidFill>
                <a:schemeClr val="dk1"/>
              </a:solidFill>
              <a:effectLst/>
              <a:latin typeface="+mn-lt"/>
              <a:ea typeface="+mn-ea"/>
              <a:cs typeface="+mn-cs"/>
            </a:rPr>
            <a:t>Schritt 3: Berechnung der einzelnen Ergebnisse unter Berücksichtigung jeweils eines Unsicherheitsbeitrages → </a:t>
          </a:r>
          <a:r>
            <a:rPr lang="de-DE" sz="1100" b="1">
              <a:solidFill>
                <a:schemeClr val="dk1"/>
              </a:solidFill>
              <a:effectLst/>
              <a:latin typeface="+mn-lt"/>
              <a:ea typeface="+mn-ea"/>
              <a:cs typeface="+mn-cs"/>
            </a:rPr>
            <a:t>x</a:t>
          </a:r>
          <a:r>
            <a:rPr lang="de-DE" sz="1100" b="1" baseline="-25000">
              <a:solidFill>
                <a:schemeClr val="dk1"/>
              </a:solidFill>
              <a:effectLst/>
              <a:latin typeface="+mn-lt"/>
              <a:ea typeface="+mn-ea"/>
              <a:cs typeface="+mn-cs"/>
            </a:rPr>
            <a:t>i</a:t>
          </a:r>
          <a:endParaRPr lang="de-DE" sz="1100">
            <a:solidFill>
              <a:schemeClr val="dk1"/>
            </a:solidFill>
            <a:effectLst/>
            <a:latin typeface="+mn-lt"/>
            <a:ea typeface="+mn-ea"/>
            <a:cs typeface="+mn-cs"/>
          </a:endParaRPr>
        </a:p>
        <a:p>
          <a:pPr>
            <a:lnSpc>
              <a:spcPts val="1900"/>
            </a:lnSpc>
            <a:spcAft>
              <a:spcPts val="600"/>
            </a:spcAft>
          </a:pPr>
          <a:r>
            <a:rPr lang="de-DE" sz="1100">
              <a:solidFill>
                <a:schemeClr val="dk1"/>
              </a:solidFill>
              <a:effectLst/>
              <a:latin typeface="+mn-lt"/>
              <a:ea typeface="+mn-ea"/>
              <a:cs typeface="+mn-cs"/>
            </a:rPr>
            <a:t>Schritt 4: Berechnung der einzelnen Quotienten aus Unsicherheitsbetrag und</a:t>
          </a:r>
          <a:r>
            <a:rPr lang="de-DE" sz="1100" baseline="0">
              <a:solidFill>
                <a:schemeClr val="dk1"/>
              </a:solidFill>
              <a:effectLst/>
              <a:latin typeface="+mn-lt"/>
              <a:ea typeface="+mn-ea"/>
              <a:cs typeface="+mn-cs"/>
            </a:rPr>
            <a:t> Eingangswert</a:t>
          </a:r>
          <a:endParaRPr lang="de-DE" sz="1100">
            <a:solidFill>
              <a:schemeClr val="dk1"/>
            </a:solidFill>
            <a:effectLst/>
            <a:latin typeface="+mn-lt"/>
            <a:ea typeface="+mn-ea"/>
            <a:cs typeface="+mn-cs"/>
          </a:endParaRPr>
        </a:p>
        <a:p>
          <a:pPr>
            <a:lnSpc>
              <a:spcPts val="1900"/>
            </a:lnSpc>
            <a:spcAft>
              <a:spcPts val="600"/>
            </a:spcAft>
          </a:pPr>
          <a:r>
            <a:rPr lang="de-DE" sz="1100">
              <a:solidFill>
                <a:schemeClr val="dk1"/>
              </a:solidFill>
              <a:effectLst/>
              <a:latin typeface="+mn-lt"/>
              <a:ea typeface="+mn-ea"/>
              <a:cs typeface="+mn-cs"/>
            </a:rPr>
            <a:t>Schritt 5: Berechnung der Wurzel aller Quadrate der Quotienten aus Schritt 4 und</a:t>
          </a:r>
          <a:r>
            <a:rPr lang="de-DE" sz="1100" baseline="0">
              <a:solidFill>
                <a:schemeClr val="dk1"/>
              </a:solidFill>
              <a:effectLst/>
              <a:latin typeface="+mn-lt"/>
              <a:ea typeface="+mn-ea"/>
              <a:cs typeface="+mn-cs"/>
            </a:rPr>
            <a:t> Berechnung von U</a:t>
          </a:r>
          <a:endParaRPr lang="de-DE" sz="1100">
            <a:solidFill>
              <a:schemeClr val="dk1"/>
            </a:solidFill>
            <a:effectLst/>
            <a:latin typeface="+mn-lt"/>
            <a:ea typeface="+mn-ea"/>
            <a:cs typeface="+mn-cs"/>
          </a:endParaRPr>
        </a:p>
        <a:p>
          <a:pPr>
            <a:lnSpc>
              <a:spcPts val="1275"/>
            </a:lnSpc>
            <a:spcAft>
              <a:spcPts val="300"/>
            </a:spcAft>
          </a:pPr>
          <a:r>
            <a:rPr lang="de-DE" sz="1100">
              <a:solidFill>
                <a:schemeClr val="dk1"/>
              </a:solidFill>
              <a:effectLst/>
              <a:latin typeface="+mn-lt"/>
              <a:ea typeface="+mn-ea"/>
              <a:cs typeface="+mn-cs"/>
            </a:rPr>
            <a:t>Unsicherheit, U</a:t>
          </a:r>
          <a:r>
            <a:rPr lang="de-DE" sz="1100" baseline="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a:solidFill>
                <a:schemeClr val="dk1"/>
              </a:solidFill>
              <a:effectLst/>
              <a:latin typeface="+mn-lt"/>
              <a:ea typeface="+mn-ea"/>
              <a:cs typeface="+mn-cs"/>
            </a:rPr>
            <a:t>Berechneter Betrag</a:t>
          </a:r>
          <a:r>
            <a:rPr lang="de-DE" sz="1100" b="0" baseline="0">
              <a:solidFill>
                <a:schemeClr val="dk1"/>
              </a:solidFill>
              <a:effectLst/>
              <a:latin typeface="+mn-lt"/>
              <a:ea typeface="+mn-ea"/>
              <a:cs typeface="+mn-cs"/>
            </a:rPr>
            <a:t> aus Schritt 5 multipliziert mit Ergebnis aus Schritt 2</a:t>
          </a:r>
          <a:endParaRPr lang="de-DE" sz="1100" b="0">
            <a:solidFill>
              <a:schemeClr val="dk1"/>
            </a:solidFill>
            <a:effectLst/>
            <a:latin typeface="+mn-lt"/>
            <a:ea typeface="+mn-ea"/>
            <a:cs typeface="+mn-cs"/>
          </a:endParaRPr>
        </a:p>
        <a:p>
          <a:pPr marL="0" indent="0">
            <a:lnSpc>
              <a:spcPts val="1275"/>
            </a:lnSpc>
            <a:spcAft>
              <a:spcPts val="300"/>
            </a:spcAft>
          </a:pPr>
          <a:r>
            <a:rPr lang="de-DE" sz="1100">
              <a:solidFill>
                <a:schemeClr val="dk1"/>
              </a:solidFill>
              <a:effectLst/>
              <a:latin typeface="+mn-lt"/>
              <a:ea typeface="+mn-ea"/>
              <a:cs typeface="+mn-cs"/>
            </a:rPr>
            <a:t>rel. Unsicherheit = U / x * 100%  (</a:t>
          </a:r>
          <a:r>
            <a:rPr lang="de-DE" sz="1100" i="1">
              <a:solidFill>
                <a:schemeClr val="dk1"/>
              </a:solidFill>
              <a:effectLst/>
              <a:latin typeface="+mn-lt"/>
              <a:ea typeface="+mn-ea"/>
              <a:cs typeface="+mn-cs"/>
            </a:rPr>
            <a:t>siehe Tabellenblatt</a:t>
          </a:r>
          <a:r>
            <a:rPr lang="de-DE" sz="1100" i="1" baseline="0">
              <a:solidFill>
                <a:schemeClr val="dk1"/>
              </a:solidFill>
              <a:effectLst/>
              <a:latin typeface="+mn-lt"/>
              <a:ea typeface="+mn-ea"/>
              <a:cs typeface="+mn-cs"/>
            </a:rPr>
            <a:t> "Bericht"</a:t>
          </a:r>
          <a:r>
            <a:rPr lang="de-DE" sz="1100" i="0" baseline="0">
              <a:solidFill>
                <a:schemeClr val="dk1"/>
              </a:solidFill>
              <a:effectLst/>
              <a:latin typeface="+mn-lt"/>
              <a:ea typeface="+mn-ea"/>
              <a:cs typeface="+mn-cs"/>
            </a:rPr>
            <a:t>)</a:t>
          </a:r>
          <a:endParaRPr lang="de-DE" sz="1100" i="0">
            <a:solidFill>
              <a:schemeClr val="dk1"/>
            </a:solidFill>
            <a:effectLst/>
            <a:latin typeface="+mn-lt"/>
            <a:ea typeface="+mn-ea"/>
            <a:cs typeface="+mn-cs"/>
          </a:endParaRPr>
        </a:p>
        <a:p>
          <a:r>
            <a:rPr lang="de-DE" sz="1100">
              <a:solidFill>
                <a:schemeClr val="dk1"/>
              </a:solidFill>
              <a:effectLst/>
              <a:latin typeface="+mn-lt"/>
              <a:ea typeface="+mn-ea"/>
              <a:cs typeface="+mn-cs"/>
            </a:rPr>
            <a:t>Erweiterte</a:t>
          </a:r>
          <a:r>
            <a:rPr lang="de-DE" sz="1100" baseline="0">
              <a:solidFill>
                <a:schemeClr val="dk1"/>
              </a:solidFill>
              <a:effectLst/>
              <a:latin typeface="+mn-lt"/>
              <a:ea typeface="+mn-ea"/>
              <a:cs typeface="+mn-cs"/>
            </a:rPr>
            <a:t> Unsicherheit = U * Erweiterungsfaktor </a:t>
          </a:r>
          <a:r>
            <a:rPr lang="de-DE" sz="1100">
              <a:solidFill>
                <a:schemeClr val="dk1"/>
              </a:solidFill>
              <a:effectLst/>
              <a:latin typeface="+mn-lt"/>
              <a:ea typeface="+mn-ea"/>
              <a:cs typeface="+mn-cs"/>
            </a:rPr>
            <a:t> (</a:t>
          </a:r>
          <a:r>
            <a:rPr lang="de-DE" sz="1100" i="1">
              <a:solidFill>
                <a:schemeClr val="dk1"/>
              </a:solidFill>
              <a:effectLst/>
              <a:latin typeface="+mn-lt"/>
              <a:ea typeface="+mn-ea"/>
              <a:cs typeface="+mn-cs"/>
            </a:rPr>
            <a:t>siehe Tabellenblatt</a:t>
          </a:r>
          <a:r>
            <a:rPr lang="de-DE" sz="1100" i="1" baseline="0">
              <a:solidFill>
                <a:schemeClr val="dk1"/>
              </a:solidFill>
              <a:effectLst/>
              <a:latin typeface="+mn-lt"/>
              <a:ea typeface="+mn-ea"/>
              <a:cs typeface="+mn-cs"/>
            </a:rPr>
            <a:t> "Bericht"</a:t>
          </a:r>
          <a:r>
            <a:rPr lang="de-DE" sz="1100" i="0" baseline="0">
              <a:solidFill>
                <a:schemeClr val="dk1"/>
              </a:solidFill>
              <a:effectLst/>
              <a:latin typeface="+mn-lt"/>
              <a:ea typeface="+mn-ea"/>
              <a:cs typeface="+mn-cs"/>
            </a:rPr>
            <a:t>)</a:t>
          </a:r>
          <a:endParaRPr lang="de-DE">
            <a:effectLst/>
          </a:endParaRPr>
        </a:p>
        <a:p>
          <a:pPr marL="0" indent="0">
            <a:lnSpc>
              <a:spcPts val="1275"/>
            </a:lnSpc>
            <a:spcAft>
              <a:spcPts val="300"/>
            </a:spcAft>
          </a:pPr>
          <a:endParaRPr lang="de-DE" sz="1100">
            <a:solidFill>
              <a:schemeClr val="dk1"/>
            </a:solidFill>
            <a:effectLst/>
            <a:latin typeface="+mn-lt"/>
            <a:ea typeface="+mn-ea"/>
            <a:cs typeface="+mn-cs"/>
          </a:endParaRPr>
        </a:p>
      </xdr:txBody>
    </xdr:sp>
    <xdr:clientData/>
  </xdr:twoCellAnchor>
  <xdr:twoCellAnchor editAs="oneCell">
    <xdr:from>
      <xdr:col>0</xdr:col>
      <xdr:colOff>47625</xdr:colOff>
      <xdr:row>0</xdr:row>
      <xdr:rowOff>0</xdr:rowOff>
    </xdr:from>
    <xdr:to>
      <xdr:col>2</xdr:col>
      <xdr:colOff>609600</xdr:colOff>
      <xdr:row>3</xdr:row>
      <xdr:rowOff>90695</xdr:rowOff>
    </xdr:to>
    <xdr:pic>
      <xdr:nvPicPr>
        <xdr:cNvPr id="2" name="Grafik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7625" y="0"/>
          <a:ext cx="2095500" cy="72887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R-C-AL-7-Rev1-8%20_%20Mehrfachbestimmungskenndaten1"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5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istik für Mehrfachbest."/>
      <sheetName val="Stat. Vergleichstabellen"/>
      <sheetName val="Kopie- Stat. Vergleichstabellen"/>
      <sheetName val="Bericht"/>
      <sheetName val="Eingreifgrenzen - Zielwertkarte"/>
    </sheetNames>
    <sheetDataSet>
      <sheetData sheetId="0" refreshError="1">
        <row r="17">
          <cell r="F17" t="e">
            <v>#N/A</v>
          </cell>
        </row>
        <row r="18">
          <cell r="F18" t="e">
            <v>#N/A</v>
          </cell>
        </row>
      </sheetData>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
      <sheetName val="Bestimmung von Cadmium"/>
      <sheetName val="Bestimmung von Cd (Kompaktform)"/>
      <sheetName val="Best. von Cd (kompakt) +-u"/>
      <sheetName val="Herstellung Kalibrierstandard"/>
      <sheetName val="Herst. Kalibrierstandard (2)"/>
      <sheetName val="Allgemeines Beispiel"/>
      <sheetName val="Test (erst kopieren)"/>
      <sheetName val="Widerstand o. Kov."/>
      <sheetName val="DIN 1319-3 (2)"/>
      <sheetName val="LITERATUR"/>
      <sheetName val="Modul1"/>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lars-alpers@gmx.de"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1:O14"/>
  <sheetViews>
    <sheetView tabSelected="1" workbookViewId="0"/>
  </sheetViews>
  <sheetFormatPr baseColWidth="10" defaultColWidth="11.5703125" defaultRowHeight="12.75" x14ac:dyDescent="0.2"/>
  <cols>
    <col min="1" max="16384" width="11.5703125" style="301"/>
  </cols>
  <sheetData>
    <row r="11" spans="2:15" ht="18" x14ac:dyDescent="0.25">
      <c r="B11" s="304" t="s">
        <v>130</v>
      </c>
      <c r="C11" s="302"/>
      <c r="D11" s="303" t="s">
        <v>129</v>
      </c>
      <c r="E11" s="302"/>
      <c r="F11" s="302"/>
      <c r="G11" s="302"/>
      <c r="H11" s="302"/>
      <c r="I11" s="302"/>
      <c r="J11" s="302"/>
      <c r="K11" s="302"/>
      <c r="L11" s="302"/>
      <c r="M11" s="302"/>
    </row>
    <row r="13" spans="2:15" ht="18" x14ac:dyDescent="0.25">
      <c r="B13" s="323" t="s">
        <v>131</v>
      </c>
      <c r="C13" s="323"/>
      <c r="D13" s="323"/>
      <c r="E13" s="323"/>
      <c r="F13" s="323"/>
      <c r="G13" s="323"/>
      <c r="H13" s="323"/>
      <c r="I13" s="323"/>
      <c r="J13" s="323"/>
      <c r="K13" s="323"/>
      <c r="L13" s="323"/>
      <c r="M13" s="323"/>
    </row>
    <row r="14" spans="2:15" ht="14.25" x14ac:dyDescent="0.2">
      <c r="B14" s="324" t="s">
        <v>132</v>
      </c>
      <c r="C14" s="324"/>
      <c r="D14" s="324"/>
      <c r="E14" s="324"/>
      <c r="F14" s="324"/>
      <c r="G14" s="324"/>
      <c r="H14" s="324"/>
      <c r="I14" s="324"/>
      <c r="J14" s="324"/>
      <c r="K14" s="324"/>
      <c r="L14" s="324"/>
      <c r="M14" s="324"/>
      <c r="N14" s="324"/>
      <c r="O14" s="324"/>
    </row>
  </sheetData>
  <sheetProtection sheet="1" objects="1" scenarios="1"/>
  <mergeCells count="2">
    <mergeCell ref="B13:M13"/>
    <mergeCell ref="B14:O14"/>
  </mergeCells>
  <hyperlinks>
    <hyperlink ref="D11" r:id="rId1"/>
  </hyperlinks>
  <pageMargins left="0.78740157499999996" right="0.78740157499999996" top="0.984251969" bottom="0.984251969" header="0.4921259845" footer="0.4921259845"/>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6"/>
  <sheetViews>
    <sheetView workbookViewId="0">
      <selection activeCell="D20" sqref="D20"/>
    </sheetView>
  </sheetViews>
  <sheetFormatPr baseColWidth="10" defaultRowHeight="12.75" x14ac:dyDescent="0.2"/>
  <cols>
    <col min="1" max="1" width="2.42578125" style="58" customWidth="1"/>
    <col min="2" max="2" width="3.7109375" style="58" customWidth="1"/>
    <col min="3" max="3" width="21.140625" style="58" customWidth="1"/>
    <col min="4" max="5" width="11.5703125" style="58" bestFit="1" customWidth="1"/>
    <col min="6" max="6" width="12.42578125" style="58" bestFit="1" customWidth="1"/>
    <col min="7" max="11" width="11.5703125" style="58" bestFit="1" customWidth="1"/>
    <col min="12" max="14" width="11.42578125" style="58"/>
    <col min="15" max="15" width="2.42578125" style="58" customWidth="1"/>
    <col min="16" max="16384" width="11.42578125" style="58"/>
  </cols>
  <sheetData>
    <row r="1" spans="1:15" ht="15" customHeight="1" x14ac:dyDescent="0.2">
      <c r="A1" s="44"/>
      <c r="B1" s="57" t="s">
        <v>55</v>
      </c>
      <c r="D1" s="45"/>
      <c r="E1" s="45"/>
      <c r="F1" s="45"/>
      <c r="G1" s="45"/>
      <c r="H1" s="45"/>
      <c r="I1" s="45"/>
      <c r="J1" s="45"/>
      <c r="K1" s="45"/>
      <c r="L1" s="45"/>
      <c r="M1" s="45"/>
      <c r="N1" s="93" t="s">
        <v>131</v>
      </c>
      <c r="O1" s="46"/>
    </row>
    <row r="2" spans="1:15" ht="138" customHeight="1" x14ac:dyDescent="0.2">
      <c r="A2" s="47"/>
      <c r="B2" s="49"/>
      <c r="C2" s="48"/>
      <c r="D2" s="49"/>
      <c r="E2" s="49"/>
      <c r="F2" s="49"/>
      <c r="G2" s="49"/>
      <c r="H2" s="49"/>
      <c r="I2" s="49"/>
      <c r="J2" s="49"/>
      <c r="K2" s="49"/>
      <c r="L2" s="49"/>
      <c r="M2" s="49"/>
      <c r="N2" s="49"/>
      <c r="O2" s="50"/>
    </row>
    <row r="3" spans="1:15" ht="15.75" customHeight="1" x14ac:dyDescent="0.3">
      <c r="A3" s="47"/>
      <c r="B3" s="49"/>
      <c r="C3" s="91"/>
      <c r="D3" s="91"/>
      <c r="E3" s="75" t="s">
        <v>35</v>
      </c>
      <c r="F3" s="75" t="s">
        <v>36</v>
      </c>
      <c r="G3" s="75" t="s">
        <v>37</v>
      </c>
      <c r="H3" s="75" t="s">
        <v>38</v>
      </c>
      <c r="I3" s="75" t="s">
        <v>39</v>
      </c>
      <c r="J3" s="75" t="s">
        <v>40</v>
      </c>
      <c r="K3" s="75" t="s">
        <v>41</v>
      </c>
      <c r="L3" s="75" t="s">
        <v>42</v>
      </c>
      <c r="M3" s="75" t="s">
        <v>43</v>
      </c>
      <c r="N3" s="75" t="s">
        <v>44</v>
      </c>
      <c r="O3" s="50"/>
    </row>
    <row r="4" spans="1:15" ht="15.75" customHeight="1" x14ac:dyDescent="0.2">
      <c r="A4" s="47"/>
      <c r="B4" s="49"/>
      <c r="D4" s="64" t="s">
        <v>70</v>
      </c>
      <c r="E4" s="42"/>
      <c r="F4" s="42"/>
      <c r="G4" s="42"/>
      <c r="H4" s="42"/>
      <c r="I4" s="42"/>
      <c r="J4" s="42"/>
      <c r="K4" s="42"/>
      <c r="L4" s="65"/>
      <c r="M4" s="65"/>
      <c r="N4" s="65"/>
      <c r="O4" s="50"/>
    </row>
    <row r="5" spans="1:15" ht="15.75" customHeight="1" x14ac:dyDescent="0.2">
      <c r="A5" s="47"/>
      <c r="B5" s="49"/>
      <c r="D5" s="64" t="s">
        <v>71</v>
      </c>
      <c r="E5" s="90" t="s">
        <v>81</v>
      </c>
      <c r="F5" s="90" t="s">
        <v>81</v>
      </c>
      <c r="G5" s="90" t="s">
        <v>81</v>
      </c>
      <c r="H5" s="90" t="s">
        <v>81</v>
      </c>
      <c r="I5" s="90" t="s">
        <v>81</v>
      </c>
      <c r="J5" s="90" t="s">
        <v>81</v>
      </c>
      <c r="K5" s="90" t="s">
        <v>81</v>
      </c>
      <c r="L5" s="90" t="s">
        <v>81</v>
      </c>
      <c r="M5" s="90" t="s">
        <v>81</v>
      </c>
      <c r="N5" s="90" t="s">
        <v>81</v>
      </c>
      <c r="O5" s="50"/>
    </row>
    <row r="6" spans="1:15" ht="15.75" customHeight="1" x14ac:dyDescent="0.2">
      <c r="A6" s="47"/>
      <c r="B6" s="49"/>
      <c r="C6" s="49"/>
      <c r="D6" s="64" t="s">
        <v>84</v>
      </c>
      <c r="E6" s="72" t="str">
        <f>IF(OR(ISBLANK(E4),E5=""),"",IF(E5="1 s",E4/1,IF(E5="95%",E4/1.96,IF(E5="2 s",E4/2,IF(E5="99%",E4/2.58,IF(E5="3 s",E4/3,IF(E5="Rechteck",E4/1.732,IF(E5="Dreieck",E4/2.449,E4/E5))))))))</f>
        <v/>
      </c>
      <c r="F6" s="72" t="str">
        <f t="shared" ref="F6:N6" si="0">IF(OR(ISBLANK(F4),F5=""),"",IF(F5="1 s",F4/1,IF(F5="95%",F4/1.96,IF(F5="2 s",F4/2,IF(F5="99%",F4/2.58,IF(F5="3 s",F4/3,IF(F5="Rechteck",F4/1.732,IF(F5="Dreieck",F4/2.449,F4/F5))))))))</f>
        <v/>
      </c>
      <c r="G6" s="72" t="str">
        <f t="shared" si="0"/>
        <v/>
      </c>
      <c r="H6" s="72" t="str">
        <f t="shared" si="0"/>
        <v/>
      </c>
      <c r="I6" s="72" t="str">
        <f t="shared" si="0"/>
        <v/>
      </c>
      <c r="J6" s="72" t="str">
        <f t="shared" si="0"/>
        <v/>
      </c>
      <c r="K6" s="72" t="str">
        <f t="shared" si="0"/>
        <v/>
      </c>
      <c r="L6" s="72" t="str">
        <f t="shared" si="0"/>
        <v/>
      </c>
      <c r="M6" s="72" t="str">
        <f t="shared" si="0"/>
        <v/>
      </c>
      <c r="N6" s="72" t="str">
        <f t="shared" si="0"/>
        <v/>
      </c>
      <c r="O6" s="50"/>
    </row>
    <row r="7" spans="1:15" ht="6" customHeight="1" x14ac:dyDescent="0.2">
      <c r="A7" s="47"/>
      <c r="B7" s="49"/>
      <c r="C7" s="49"/>
      <c r="D7" s="64"/>
      <c r="E7" s="64"/>
      <c r="F7" s="64"/>
      <c r="G7" s="64"/>
      <c r="H7" s="64"/>
      <c r="I7" s="64"/>
      <c r="J7" s="64"/>
      <c r="K7" s="64"/>
      <c r="L7" s="64"/>
      <c r="M7" s="64"/>
      <c r="N7" s="64"/>
      <c r="O7" s="50"/>
    </row>
    <row r="8" spans="1:15" x14ac:dyDescent="0.2">
      <c r="A8" s="47"/>
      <c r="B8" s="49"/>
      <c r="C8" s="69" t="s">
        <v>67</v>
      </c>
      <c r="D8" s="70" t="s">
        <v>119</v>
      </c>
      <c r="E8" s="51"/>
      <c r="F8" s="51"/>
      <c r="G8" s="51"/>
      <c r="H8" s="51"/>
      <c r="I8" s="51"/>
      <c r="J8" s="51"/>
      <c r="K8" s="51"/>
      <c r="L8" s="51"/>
      <c r="M8" s="51"/>
      <c r="N8" s="51"/>
      <c r="O8" s="50"/>
    </row>
    <row r="9" spans="1:15" ht="15.75" customHeight="1" x14ac:dyDescent="0.3">
      <c r="A9" s="59"/>
      <c r="B9" s="48" t="s">
        <v>35</v>
      </c>
      <c r="C9" s="73" t="s">
        <v>90</v>
      </c>
      <c r="D9" s="43"/>
      <c r="E9" s="72" t="str">
        <f>IF(OR(ISBLANK(E4),ISBLANK($D9)),"",$D9+E6)</f>
        <v/>
      </c>
      <c r="F9" s="52" t="str">
        <f t="shared" ref="F9:N9" si="1">IF(ISBLANK($D9),"",$D9)</f>
        <v/>
      </c>
      <c r="G9" s="52" t="str">
        <f t="shared" si="1"/>
        <v/>
      </c>
      <c r="H9" s="52" t="str">
        <f t="shared" si="1"/>
        <v/>
      </c>
      <c r="I9" s="52" t="str">
        <f t="shared" si="1"/>
        <v/>
      </c>
      <c r="J9" s="52" t="str">
        <f t="shared" si="1"/>
        <v/>
      </c>
      <c r="K9" s="52" t="str">
        <f t="shared" si="1"/>
        <v/>
      </c>
      <c r="L9" s="52" t="str">
        <f t="shared" si="1"/>
        <v/>
      </c>
      <c r="M9" s="52" t="str">
        <f t="shared" si="1"/>
        <v/>
      </c>
      <c r="N9" s="52" t="str">
        <f t="shared" si="1"/>
        <v/>
      </c>
      <c r="O9" s="50"/>
    </row>
    <row r="10" spans="1:15" ht="15.75" customHeight="1" x14ac:dyDescent="0.3">
      <c r="A10" s="47"/>
      <c r="B10" s="48" t="s">
        <v>56</v>
      </c>
      <c r="C10" s="73" t="s">
        <v>89</v>
      </c>
      <c r="D10" s="42"/>
      <c r="E10" s="52" t="str">
        <f>IF(ISBLANK($D10),"",$D10)</f>
        <v/>
      </c>
      <c r="F10" s="72" t="str">
        <f>IF(OR(ISBLANK($D10),ISBLANK(F4)),"",$D10+F6)</f>
        <v/>
      </c>
      <c r="G10" s="52" t="str">
        <f t="shared" ref="E10:N18" si="2">IF(ISBLANK($D10),"",$D10)</f>
        <v/>
      </c>
      <c r="H10" s="52" t="str">
        <f t="shared" si="2"/>
        <v/>
      </c>
      <c r="I10" s="52" t="str">
        <f t="shared" si="2"/>
        <v/>
      </c>
      <c r="J10" s="52" t="str">
        <f t="shared" si="2"/>
        <v/>
      </c>
      <c r="K10" s="52" t="str">
        <f t="shared" si="2"/>
        <v/>
      </c>
      <c r="L10" s="52" t="str">
        <f t="shared" si="2"/>
        <v/>
      </c>
      <c r="M10" s="52" t="str">
        <f t="shared" si="2"/>
        <v/>
      </c>
      <c r="N10" s="52" t="str">
        <f t="shared" si="2"/>
        <v/>
      </c>
      <c r="O10" s="50"/>
    </row>
    <row r="11" spans="1:15" ht="15.75" customHeight="1" x14ac:dyDescent="0.3">
      <c r="A11" s="47"/>
      <c r="B11" s="48" t="s">
        <v>57</v>
      </c>
      <c r="C11" s="73" t="s">
        <v>91</v>
      </c>
      <c r="D11" s="42"/>
      <c r="E11" s="52" t="str">
        <f t="shared" si="2"/>
        <v/>
      </c>
      <c r="F11" s="52" t="str">
        <f t="shared" si="2"/>
        <v/>
      </c>
      <c r="G11" s="72" t="str">
        <f>IF(OR(ISBLANK($D11),ISBLANK(G4)),"",$D11+G6)</f>
        <v/>
      </c>
      <c r="H11" s="52" t="str">
        <f t="shared" si="2"/>
        <v/>
      </c>
      <c r="I11" s="52" t="str">
        <f t="shared" si="2"/>
        <v/>
      </c>
      <c r="J11" s="52" t="str">
        <f t="shared" si="2"/>
        <v/>
      </c>
      <c r="K11" s="52" t="str">
        <f t="shared" si="2"/>
        <v/>
      </c>
      <c r="L11" s="52" t="str">
        <f t="shared" si="2"/>
        <v/>
      </c>
      <c r="M11" s="52" t="str">
        <f t="shared" si="2"/>
        <v/>
      </c>
      <c r="N11" s="52" t="str">
        <f t="shared" si="2"/>
        <v/>
      </c>
      <c r="O11" s="50"/>
    </row>
    <row r="12" spans="1:15" ht="15.75" customHeight="1" x14ac:dyDescent="0.3">
      <c r="A12" s="47"/>
      <c r="B12" s="48" t="s">
        <v>58</v>
      </c>
      <c r="C12" s="73" t="s">
        <v>92</v>
      </c>
      <c r="D12" s="42"/>
      <c r="E12" s="52" t="str">
        <f t="shared" si="2"/>
        <v/>
      </c>
      <c r="F12" s="52" t="str">
        <f t="shared" si="2"/>
        <v/>
      </c>
      <c r="G12" s="52" t="str">
        <f t="shared" si="2"/>
        <v/>
      </c>
      <c r="H12" s="72" t="str">
        <f>IF(OR(ISBLANK($D12),ISBLANK(H4)),"",$D12+H6)</f>
        <v/>
      </c>
      <c r="I12" s="52" t="str">
        <f t="shared" si="2"/>
        <v/>
      </c>
      <c r="J12" s="52" t="str">
        <f t="shared" si="2"/>
        <v/>
      </c>
      <c r="K12" s="52" t="str">
        <f t="shared" si="2"/>
        <v/>
      </c>
      <c r="L12" s="52" t="str">
        <f t="shared" si="2"/>
        <v/>
      </c>
      <c r="M12" s="52" t="str">
        <f t="shared" si="2"/>
        <v/>
      </c>
      <c r="N12" s="52" t="str">
        <f t="shared" si="2"/>
        <v/>
      </c>
      <c r="O12" s="50"/>
    </row>
    <row r="13" spans="1:15" ht="15.75" customHeight="1" x14ac:dyDescent="0.3">
      <c r="A13" s="47"/>
      <c r="B13" s="48" t="s">
        <v>59</v>
      </c>
      <c r="C13" s="73" t="s">
        <v>93</v>
      </c>
      <c r="D13" s="42"/>
      <c r="E13" s="52" t="str">
        <f t="shared" si="2"/>
        <v/>
      </c>
      <c r="F13" s="52" t="str">
        <f t="shared" si="2"/>
        <v/>
      </c>
      <c r="G13" s="52" t="str">
        <f t="shared" si="2"/>
        <v/>
      </c>
      <c r="H13" s="52" t="str">
        <f t="shared" si="2"/>
        <v/>
      </c>
      <c r="I13" s="72" t="str">
        <f>IF(OR(ISBLANK($D13),ISBLANK(I4)),"",$D13+I6)</f>
        <v/>
      </c>
      <c r="J13" s="52" t="str">
        <f t="shared" si="2"/>
        <v/>
      </c>
      <c r="K13" s="52" t="str">
        <f t="shared" si="2"/>
        <v/>
      </c>
      <c r="L13" s="52" t="str">
        <f t="shared" si="2"/>
        <v/>
      </c>
      <c r="M13" s="52" t="str">
        <f t="shared" si="2"/>
        <v/>
      </c>
      <c r="N13" s="52" t="str">
        <f t="shared" si="2"/>
        <v/>
      </c>
      <c r="O13" s="50"/>
    </row>
    <row r="14" spans="1:15" ht="15.75" customHeight="1" x14ac:dyDescent="0.3">
      <c r="A14" s="47"/>
      <c r="B14" s="48" t="s">
        <v>60</v>
      </c>
      <c r="C14" s="73" t="s">
        <v>94</v>
      </c>
      <c r="D14" s="42"/>
      <c r="E14" s="52" t="str">
        <f t="shared" si="2"/>
        <v/>
      </c>
      <c r="F14" s="52" t="str">
        <f t="shared" si="2"/>
        <v/>
      </c>
      <c r="G14" s="52" t="str">
        <f t="shared" si="2"/>
        <v/>
      </c>
      <c r="H14" s="52" t="str">
        <f t="shared" si="2"/>
        <v/>
      </c>
      <c r="I14" s="52" t="str">
        <f t="shared" si="2"/>
        <v/>
      </c>
      <c r="J14" s="72" t="str">
        <f>IF(OR(ISBLANK($D14),ISBLANK(J4)),"",$D14+J6)</f>
        <v/>
      </c>
      <c r="K14" s="52" t="str">
        <f t="shared" si="2"/>
        <v/>
      </c>
      <c r="L14" s="52" t="str">
        <f t="shared" si="2"/>
        <v/>
      </c>
      <c r="M14" s="52" t="str">
        <f t="shared" si="2"/>
        <v/>
      </c>
      <c r="N14" s="52" t="str">
        <f t="shared" si="2"/>
        <v/>
      </c>
      <c r="O14" s="50"/>
    </row>
    <row r="15" spans="1:15" ht="15.75" customHeight="1" x14ac:dyDescent="0.3">
      <c r="A15" s="47"/>
      <c r="B15" s="48" t="s">
        <v>61</v>
      </c>
      <c r="C15" s="73" t="s">
        <v>95</v>
      </c>
      <c r="D15" s="42"/>
      <c r="E15" s="52" t="str">
        <f t="shared" si="2"/>
        <v/>
      </c>
      <c r="F15" s="52" t="str">
        <f t="shared" si="2"/>
        <v/>
      </c>
      <c r="G15" s="52" t="str">
        <f t="shared" si="2"/>
        <v/>
      </c>
      <c r="H15" s="52" t="str">
        <f t="shared" si="2"/>
        <v/>
      </c>
      <c r="I15" s="52" t="str">
        <f t="shared" si="2"/>
        <v/>
      </c>
      <c r="J15" s="52" t="str">
        <f t="shared" si="2"/>
        <v/>
      </c>
      <c r="K15" s="72" t="str">
        <f>IF(OR(ISBLANK($D15),ISBLANK(K4)),"",$D15+K6)</f>
        <v/>
      </c>
      <c r="L15" s="52" t="str">
        <f t="shared" si="2"/>
        <v/>
      </c>
      <c r="M15" s="52" t="str">
        <f t="shared" si="2"/>
        <v/>
      </c>
      <c r="N15" s="52" t="str">
        <f t="shared" si="2"/>
        <v/>
      </c>
      <c r="O15" s="50"/>
    </row>
    <row r="16" spans="1:15" ht="15.75" customHeight="1" x14ac:dyDescent="0.3">
      <c r="A16" s="47"/>
      <c r="B16" s="48" t="s">
        <v>62</v>
      </c>
      <c r="C16" s="73" t="s">
        <v>128</v>
      </c>
      <c r="D16" s="42"/>
      <c r="E16" s="52" t="str">
        <f t="shared" si="2"/>
        <v/>
      </c>
      <c r="F16" s="52" t="str">
        <f t="shared" si="2"/>
        <v/>
      </c>
      <c r="G16" s="52" t="str">
        <f t="shared" si="2"/>
        <v/>
      </c>
      <c r="H16" s="52" t="str">
        <f t="shared" si="2"/>
        <v/>
      </c>
      <c r="I16" s="52" t="str">
        <f t="shared" si="2"/>
        <v/>
      </c>
      <c r="J16" s="52" t="str">
        <f t="shared" si="2"/>
        <v/>
      </c>
      <c r="K16" s="52" t="str">
        <f t="shared" si="2"/>
        <v/>
      </c>
      <c r="L16" s="72" t="str">
        <f>IF(OR(ISBLANK($D16),ISBLANK(L4)),"",$D16+L6)</f>
        <v/>
      </c>
      <c r="M16" s="52" t="str">
        <f t="shared" si="2"/>
        <v/>
      </c>
      <c r="N16" s="52" t="str">
        <f t="shared" si="2"/>
        <v/>
      </c>
      <c r="O16" s="50"/>
    </row>
    <row r="17" spans="1:15" ht="15.75" customHeight="1" x14ac:dyDescent="0.3">
      <c r="A17" s="47"/>
      <c r="B17" s="48" t="s">
        <v>63</v>
      </c>
      <c r="C17" s="73" t="s">
        <v>128</v>
      </c>
      <c r="D17" s="42"/>
      <c r="E17" s="52" t="str">
        <f t="shared" si="2"/>
        <v/>
      </c>
      <c r="F17" s="52" t="str">
        <f t="shared" si="2"/>
        <v/>
      </c>
      <c r="G17" s="52" t="str">
        <f t="shared" si="2"/>
        <v/>
      </c>
      <c r="H17" s="52" t="str">
        <f t="shared" si="2"/>
        <v/>
      </c>
      <c r="I17" s="52" t="str">
        <f t="shared" si="2"/>
        <v/>
      </c>
      <c r="J17" s="52" t="str">
        <f t="shared" si="2"/>
        <v/>
      </c>
      <c r="K17" s="52" t="str">
        <f t="shared" si="2"/>
        <v/>
      </c>
      <c r="L17" s="52" t="str">
        <f t="shared" si="2"/>
        <v/>
      </c>
      <c r="M17" s="72" t="str">
        <f>IF(OR(ISBLANK($D17),ISBLANK(M4)),"",$D17+M6)</f>
        <v/>
      </c>
      <c r="N17" s="52" t="str">
        <f t="shared" si="2"/>
        <v/>
      </c>
      <c r="O17" s="50"/>
    </row>
    <row r="18" spans="1:15" ht="15.75" customHeight="1" x14ac:dyDescent="0.3">
      <c r="A18" s="47"/>
      <c r="B18" s="48" t="s">
        <v>64</v>
      </c>
      <c r="C18" s="73" t="s">
        <v>128</v>
      </c>
      <c r="D18" s="42"/>
      <c r="E18" s="52" t="str">
        <f t="shared" si="2"/>
        <v/>
      </c>
      <c r="F18" s="52" t="str">
        <f t="shared" si="2"/>
        <v/>
      </c>
      <c r="G18" s="52" t="str">
        <f t="shared" si="2"/>
        <v/>
      </c>
      <c r="H18" s="52" t="str">
        <f t="shared" si="2"/>
        <v/>
      </c>
      <c r="I18" s="52" t="str">
        <f t="shared" si="2"/>
        <v/>
      </c>
      <c r="J18" s="52" t="str">
        <f t="shared" si="2"/>
        <v/>
      </c>
      <c r="K18" s="52" t="str">
        <f t="shared" si="2"/>
        <v/>
      </c>
      <c r="L18" s="52" t="str">
        <f t="shared" si="2"/>
        <v/>
      </c>
      <c r="M18" s="52" t="str">
        <f t="shared" si="2"/>
        <v/>
      </c>
      <c r="N18" s="72" t="str">
        <f>IF(OR(ISBLANK($D18),ISBLANK(N4)),"",$D18+N6)</f>
        <v/>
      </c>
      <c r="O18" s="50"/>
    </row>
    <row r="19" spans="1:15" ht="6" customHeight="1" x14ac:dyDescent="0.2">
      <c r="A19" s="49"/>
      <c r="B19" s="49"/>
      <c r="C19" s="49"/>
      <c r="D19" s="49"/>
      <c r="E19" s="49"/>
      <c r="F19" s="49"/>
      <c r="G19" s="49"/>
      <c r="H19" s="49"/>
      <c r="I19" s="49"/>
      <c r="J19" s="49"/>
      <c r="K19" s="49"/>
      <c r="L19" s="49"/>
      <c r="M19" s="49"/>
      <c r="N19" s="49"/>
      <c r="O19" s="50"/>
    </row>
    <row r="20" spans="1:15" ht="15.75" customHeight="1" x14ac:dyDescent="0.25">
      <c r="A20" s="47"/>
      <c r="B20" s="49"/>
      <c r="C20" s="53" t="s">
        <v>69</v>
      </c>
      <c r="D20" s="74"/>
      <c r="E20" s="76" t="s">
        <v>45</v>
      </c>
      <c r="F20" s="76" t="s">
        <v>46</v>
      </c>
      <c r="G20" s="76" t="s">
        <v>47</v>
      </c>
      <c r="H20" s="76" t="s">
        <v>48</v>
      </c>
      <c r="I20" s="76" t="s">
        <v>49</v>
      </c>
      <c r="J20" s="76" t="s">
        <v>50</v>
      </c>
      <c r="K20" s="76" t="s">
        <v>51</v>
      </c>
      <c r="L20" s="76" t="s">
        <v>52</v>
      </c>
      <c r="M20" s="76" t="s">
        <v>53</v>
      </c>
      <c r="N20" s="76" t="s">
        <v>54</v>
      </c>
      <c r="O20" s="50"/>
    </row>
    <row r="21" spans="1:15" ht="3" customHeight="1" x14ac:dyDescent="0.2">
      <c r="A21" s="47"/>
      <c r="B21" s="49"/>
      <c r="C21" s="53"/>
      <c r="D21" s="53"/>
      <c r="E21" s="53"/>
      <c r="F21" s="53"/>
      <c r="G21" s="53"/>
      <c r="H21" s="53"/>
      <c r="I21" s="53"/>
      <c r="J21" s="53"/>
      <c r="K21" s="53"/>
      <c r="L21" s="53"/>
      <c r="M21" s="53"/>
      <c r="N21" s="53"/>
      <c r="O21" s="50"/>
    </row>
    <row r="22" spans="1:15" ht="18" customHeight="1" thickBot="1" x14ac:dyDescent="0.4">
      <c r="A22" s="47"/>
      <c r="B22" s="49"/>
      <c r="C22" s="161" t="s">
        <v>117</v>
      </c>
      <c r="D22" s="186"/>
      <c r="E22" s="186"/>
      <c r="F22" s="186"/>
      <c r="G22" s="186"/>
      <c r="H22" s="186"/>
      <c r="I22" s="186"/>
      <c r="J22" s="186"/>
      <c r="K22" s="186"/>
      <c r="L22" s="186"/>
      <c r="M22" s="186"/>
      <c r="N22" s="186"/>
      <c r="O22" s="50"/>
    </row>
    <row r="23" spans="1:15" ht="18" customHeight="1" thickTop="1" x14ac:dyDescent="0.2">
      <c r="A23" s="47"/>
      <c r="C23" s="211" t="s">
        <v>82</v>
      </c>
      <c r="D23" s="214" t="str">
        <f>IF(ISBLANK(D22),"",SQRT(E23^2+F23^2+G23^2+H23^2+I23^2+J23^2+K23^2+L23^2+M23^2+N23^2))</f>
        <v/>
      </c>
      <c r="E23" s="214">
        <f>IF(ISBLANK(E22),0,E6/D9)</f>
        <v>0</v>
      </c>
      <c r="F23" s="214">
        <f>IF(ISBLANK(F22),0,F6/D10)</f>
        <v>0</v>
      </c>
      <c r="G23" s="214">
        <f>IF(ISBLANK(G22),0,G6/D11)</f>
        <v>0</v>
      </c>
      <c r="H23" s="214">
        <f>IF(ISBLANK(H22),0,H6/D12)</f>
        <v>0</v>
      </c>
      <c r="I23" s="214">
        <f>IF(ISBLANK(I22),0,I6/D13)</f>
        <v>0</v>
      </c>
      <c r="J23" s="214">
        <f>IF(ISBLANK(J22),0,J6/D14)</f>
        <v>0</v>
      </c>
      <c r="K23" s="214">
        <f>IF(ISBLANK(K22),0,K6/D15)</f>
        <v>0</v>
      </c>
      <c r="L23" s="214">
        <f>IF(ISBLANK(L22),0,L6/D16)</f>
        <v>0</v>
      </c>
      <c r="M23" s="214">
        <f>IF(ISBLANK(M22),0,M6/D17)</f>
        <v>0</v>
      </c>
      <c r="N23" s="214">
        <f>IF(ISBLANK(N22),0,N6/D18)</f>
        <v>0</v>
      </c>
      <c r="O23" s="50"/>
    </row>
    <row r="24" spans="1:15" ht="18" customHeight="1" thickBot="1" x14ac:dyDescent="0.3">
      <c r="A24" s="47"/>
      <c r="B24" s="49"/>
      <c r="C24" s="250" t="s">
        <v>7</v>
      </c>
      <c r="D24" s="299" t="str">
        <f>IF(ISBLANK(D22),"",D23*D22)</f>
        <v/>
      </c>
      <c r="E24" s="58" t="str">
        <f>IF(ISBLANK(D20),"",D20)</f>
        <v/>
      </c>
      <c r="O24" s="50"/>
    </row>
    <row r="25" spans="1:15" ht="14.25" thickTop="1" thickBot="1" x14ac:dyDescent="0.25">
      <c r="A25" s="54"/>
      <c r="B25" s="55"/>
      <c r="C25" s="55"/>
      <c r="D25" s="156"/>
      <c r="E25" s="156"/>
      <c r="F25" s="156"/>
      <c r="G25" s="156"/>
      <c r="H25" s="156"/>
      <c r="I25" s="156"/>
      <c r="J25" s="156"/>
      <c r="K25" s="156"/>
      <c r="L25" s="156"/>
      <c r="M25" s="156"/>
      <c r="N25" s="156"/>
      <c r="O25" s="56"/>
    </row>
    <row r="26" spans="1:15" ht="18" customHeight="1" x14ac:dyDescent="0.2">
      <c r="A26" s="215" t="s">
        <v>68</v>
      </c>
    </row>
    <row r="27" spans="1:15" x14ac:dyDescent="0.2">
      <c r="A27" s="216"/>
      <c r="B27" s="217"/>
      <c r="C27" s="218"/>
      <c r="D27" s="218"/>
      <c r="E27" s="218"/>
      <c r="F27" s="218"/>
      <c r="G27" s="218"/>
      <c r="H27" s="218"/>
      <c r="I27" s="218"/>
      <c r="J27" s="218"/>
      <c r="K27" s="218"/>
      <c r="L27" s="218"/>
      <c r="M27" s="218"/>
      <c r="N27" s="218"/>
      <c r="O27" s="219"/>
    </row>
    <row r="28" spans="1:15" x14ac:dyDescent="0.2">
      <c r="A28" s="220"/>
      <c r="B28" s="221"/>
      <c r="C28" s="221"/>
      <c r="D28" s="221"/>
      <c r="E28" s="221"/>
      <c r="F28" s="221"/>
      <c r="G28" s="221"/>
      <c r="H28" s="221"/>
      <c r="I28" s="221"/>
      <c r="J28" s="221"/>
      <c r="K28" s="221"/>
      <c r="L28" s="221"/>
      <c r="M28" s="221"/>
      <c r="N28" s="221"/>
      <c r="O28" s="222"/>
    </row>
    <row r="29" spans="1:15" x14ac:dyDescent="0.2">
      <c r="A29" s="220"/>
      <c r="B29" s="223"/>
      <c r="C29" s="221"/>
      <c r="D29" s="221"/>
      <c r="E29" s="221"/>
      <c r="F29" s="221"/>
      <c r="G29" s="221"/>
      <c r="H29" s="221"/>
      <c r="I29" s="221"/>
      <c r="J29" s="221"/>
      <c r="K29" s="221"/>
      <c r="L29" s="221"/>
      <c r="M29" s="221"/>
      <c r="N29" s="221"/>
      <c r="O29" s="222"/>
    </row>
    <row r="30" spans="1:15" x14ac:dyDescent="0.2">
      <c r="A30" s="220"/>
      <c r="B30" s="221"/>
      <c r="C30" s="221"/>
      <c r="D30" s="221"/>
      <c r="E30" s="221"/>
      <c r="F30" s="221"/>
      <c r="G30" s="221"/>
      <c r="H30" s="221"/>
      <c r="I30" s="221"/>
      <c r="J30" s="221"/>
      <c r="K30" s="221"/>
      <c r="L30" s="221"/>
      <c r="M30" s="221"/>
      <c r="N30" s="221"/>
      <c r="O30" s="222"/>
    </row>
    <row r="31" spans="1:15" x14ac:dyDescent="0.2">
      <c r="A31" s="220"/>
      <c r="B31" s="221"/>
      <c r="C31" s="221"/>
      <c r="D31" s="221"/>
      <c r="E31" s="221"/>
      <c r="F31" s="221"/>
      <c r="G31" s="221"/>
      <c r="H31" s="221"/>
      <c r="I31" s="221"/>
      <c r="J31" s="221"/>
      <c r="K31" s="221"/>
      <c r="L31" s="221"/>
      <c r="M31" s="221"/>
      <c r="N31" s="221"/>
      <c r="O31" s="222"/>
    </row>
    <row r="32" spans="1:15" x14ac:dyDescent="0.2">
      <c r="A32" s="220"/>
      <c r="B32" s="221"/>
      <c r="C32" s="221"/>
      <c r="D32" s="221"/>
      <c r="E32" s="221"/>
      <c r="F32" s="221"/>
      <c r="G32" s="221"/>
      <c r="H32" s="221"/>
      <c r="I32" s="221"/>
      <c r="J32" s="221"/>
      <c r="K32" s="221"/>
      <c r="L32" s="221"/>
      <c r="M32" s="221"/>
      <c r="N32" s="221"/>
      <c r="O32" s="222"/>
    </row>
    <row r="33" spans="1:15" x14ac:dyDescent="0.2">
      <c r="A33" s="220"/>
      <c r="B33" s="221"/>
      <c r="C33" s="221"/>
      <c r="D33" s="221"/>
      <c r="E33" s="221"/>
      <c r="F33" s="221"/>
      <c r="G33" s="221"/>
      <c r="H33" s="221"/>
      <c r="I33" s="221"/>
      <c r="J33" s="221"/>
      <c r="K33" s="221"/>
      <c r="L33" s="221"/>
      <c r="M33" s="221"/>
      <c r="N33" s="221"/>
      <c r="O33" s="222"/>
    </row>
    <row r="34" spans="1:15" x14ac:dyDescent="0.2">
      <c r="A34" s="220"/>
      <c r="B34" s="221"/>
      <c r="C34" s="221"/>
      <c r="D34" s="221"/>
      <c r="E34" s="221"/>
      <c r="F34" s="221"/>
      <c r="G34" s="221"/>
      <c r="H34" s="221"/>
      <c r="I34" s="221"/>
      <c r="J34" s="221"/>
      <c r="K34" s="221"/>
      <c r="L34" s="221"/>
      <c r="M34" s="221"/>
      <c r="N34" s="221"/>
      <c r="O34" s="222"/>
    </row>
    <row r="35" spans="1:15" x14ac:dyDescent="0.2">
      <c r="A35" s="220"/>
      <c r="B35" s="221"/>
      <c r="C35" s="221"/>
      <c r="D35" s="221"/>
      <c r="E35" s="221"/>
      <c r="F35" s="221"/>
      <c r="G35" s="221"/>
      <c r="H35" s="221"/>
      <c r="I35" s="221"/>
      <c r="J35" s="221"/>
      <c r="K35" s="221"/>
      <c r="L35" s="221"/>
      <c r="M35" s="221"/>
      <c r="N35" s="221"/>
      <c r="O35" s="222"/>
    </row>
    <row r="36" spans="1:15" x14ac:dyDescent="0.2">
      <c r="A36" s="224"/>
      <c r="B36" s="225"/>
      <c r="C36" s="225"/>
      <c r="D36" s="225"/>
      <c r="E36" s="225"/>
      <c r="F36" s="225"/>
      <c r="G36" s="225"/>
      <c r="H36" s="225"/>
      <c r="I36" s="225"/>
      <c r="J36" s="225"/>
      <c r="K36" s="225"/>
      <c r="L36" s="225"/>
      <c r="M36" s="225"/>
      <c r="N36" s="225"/>
      <c r="O36" s="226"/>
    </row>
  </sheetData>
  <sheetProtection sheet="1" selectLockedCells="1"/>
  <phoneticPr fontId="2" type="noConversion"/>
  <dataValidations count="1">
    <dataValidation type="list" allowBlank="1" showInputMessage="1" sqref="E5:N5">
      <formula1>"1 s,95%,2 s,99%,3 s,Rechteck,Dreieck"</formula1>
    </dataValidation>
  </dataValidations>
  <pageMargins left="0.78740157499999996" right="0.78740157499999996" top="0.984251969" bottom="0.984251969" header="0.4921259845" footer="0.4921259845"/>
  <pageSetup paperSize="9"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CD74"/>
  <sheetViews>
    <sheetView zoomScaleNormal="100" workbookViewId="0">
      <selection activeCell="C36" sqref="C36"/>
    </sheetView>
  </sheetViews>
  <sheetFormatPr baseColWidth="10" defaultRowHeight="12.75" x14ac:dyDescent="0.2"/>
  <cols>
    <col min="1" max="1" width="7" style="101" customWidth="1"/>
    <col min="2" max="2" width="16" style="101" customWidth="1"/>
    <col min="3" max="4" width="10.7109375" style="101" customWidth="1"/>
    <col min="5" max="5" width="8.42578125" style="101" customWidth="1"/>
    <col min="6" max="6" width="4.28515625" style="101" customWidth="1"/>
    <col min="7" max="7" width="11.42578125" style="101"/>
    <col min="8" max="8" width="14.5703125" style="101" customWidth="1"/>
    <col min="9" max="9" width="11.42578125" style="101" customWidth="1"/>
    <col min="10" max="10" width="3.5703125" style="101" customWidth="1"/>
    <col min="11" max="82" width="11.42578125" style="114"/>
    <col min="83" max="16384" width="11.42578125" style="101"/>
  </cols>
  <sheetData>
    <row r="1" spans="1:12" s="109" customFormat="1" ht="18.75" customHeight="1" x14ac:dyDescent="0.25">
      <c r="A1" s="325"/>
      <c r="B1" s="326"/>
      <c r="C1" s="327"/>
      <c r="D1" s="103" t="s">
        <v>133</v>
      </c>
      <c r="E1" s="104"/>
      <c r="F1" s="105"/>
      <c r="G1" s="106"/>
      <c r="H1" s="106"/>
      <c r="I1" s="107"/>
      <c r="J1" s="108"/>
    </row>
    <row r="2" spans="1:12" s="109" customFormat="1" ht="15.75" customHeight="1" x14ac:dyDescent="0.2">
      <c r="A2" s="328"/>
      <c r="B2" s="329"/>
      <c r="C2" s="330"/>
      <c r="D2" s="110" t="s">
        <v>32</v>
      </c>
      <c r="E2" s="249" t="s">
        <v>141</v>
      </c>
      <c r="F2" s="249"/>
      <c r="G2" s="111"/>
      <c r="H2" s="111"/>
      <c r="I2" s="112"/>
      <c r="J2" s="108"/>
    </row>
    <row r="3" spans="1:12" s="109" customFormat="1" ht="15.75" customHeight="1" x14ac:dyDescent="0.2">
      <c r="A3" s="328"/>
      <c r="B3" s="329"/>
      <c r="C3" s="330"/>
      <c r="D3" s="338" t="s">
        <v>65</v>
      </c>
      <c r="E3" s="339"/>
      <c r="F3" s="334"/>
      <c r="G3" s="334"/>
      <c r="H3" s="334"/>
      <c r="I3" s="335"/>
      <c r="J3" s="108"/>
      <c r="K3" s="174" t="s">
        <v>127</v>
      </c>
    </row>
    <row r="4" spans="1:12" s="109" customFormat="1" ht="14.25" customHeight="1" thickBot="1" x14ac:dyDescent="0.25">
      <c r="A4" s="331"/>
      <c r="B4" s="332"/>
      <c r="C4" s="333"/>
      <c r="D4" s="340"/>
      <c r="E4" s="341"/>
      <c r="F4" s="336"/>
      <c r="G4" s="336"/>
      <c r="H4" s="336"/>
      <c r="I4" s="337"/>
      <c r="J4" s="108"/>
    </row>
    <row r="5" spans="1:12" x14ac:dyDescent="0.2">
      <c r="A5" s="38" t="s">
        <v>123</v>
      </c>
      <c r="B5" s="113"/>
      <c r="C5" s="113"/>
      <c r="J5" s="108"/>
    </row>
    <row r="6" spans="1:12" x14ac:dyDescent="0.2">
      <c r="A6" s="115" t="s">
        <v>31</v>
      </c>
      <c r="B6" s="113"/>
      <c r="C6" s="113"/>
      <c r="D6" s="113"/>
      <c r="E6" s="113"/>
      <c r="F6" s="113"/>
      <c r="G6" s="113"/>
      <c r="H6" s="113"/>
      <c r="I6" s="116"/>
      <c r="J6" s="108"/>
    </row>
    <row r="7" spans="1:12" ht="18.75" customHeight="1" x14ac:dyDescent="0.2">
      <c r="A7" s="117"/>
      <c r="B7" s="118" t="s">
        <v>0</v>
      </c>
      <c r="C7" s="119"/>
      <c r="D7" s="119"/>
      <c r="E7" s="119"/>
      <c r="F7" s="119"/>
      <c r="G7" s="119"/>
      <c r="H7" s="119"/>
      <c r="I7" s="120"/>
      <c r="J7" s="108"/>
    </row>
    <row r="8" spans="1:12" x14ac:dyDescent="0.2">
      <c r="A8" s="121"/>
      <c r="B8" s="122" t="s">
        <v>8</v>
      </c>
      <c r="C8" s="109" t="s">
        <v>1</v>
      </c>
      <c r="D8" s="109"/>
      <c r="E8" s="109"/>
      <c r="F8" s="109"/>
      <c r="G8" s="109"/>
      <c r="H8" s="109"/>
      <c r="I8" s="123"/>
      <c r="J8" s="108"/>
    </row>
    <row r="9" spans="1:12" ht="15.75" x14ac:dyDescent="0.3">
      <c r="A9" s="121"/>
      <c r="B9" s="122" t="s">
        <v>9</v>
      </c>
      <c r="C9" s="124" t="s">
        <v>6</v>
      </c>
      <c r="D9" s="109"/>
      <c r="E9" s="109"/>
      <c r="F9" s="109"/>
      <c r="G9" s="109"/>
      <c r="H9" s="109"/>
      <c r="I9" s="123"/>
      <c r="J9" s="108"/>
    </row>
    <row r="10" spans="1:12" ht="15.75" x14ac:dyDescent="0.3">
      <c r="A10" s="121"/>
      <c r="B10" s="122" t="s">
        <v>10</v>
      </c>
      <c r="C10" s="109" t="s">
        <v>11</v>
      </c>
      <c r="D10" s="109"/>
      <c r="E10" s="109"/>
      <c r="F10" s="109"/>
      <c r="G10" s="109"/>
      <c r="H10" s="109"/>
      <c r="I10" s="123"/>
      <c r="J10" s="108"/>
    </row>
    <row r="11" spans="1:12" x14ac:dyDescent="0.2">
      <c r="A11" s="121"/>
      <c r="B11" s="122" t="s">
        <v>7</v>
      </c>
      <c r="C11" s="109" t="s">
        <v>2</v>
      </c>
      <c r="D11" s="109"/>
      <c r="E11" s="109"/>
      <c r="F11" s="109"/>
      <c r="G11" s="109"/>
      <c r="H11" s="109"/>
      <c r="I11" s="123"/>
      <c r="J11" s="108"/>
    </row>
    <row r="12" spans="1:12" ht="8.25" customHeight="1" x14ac:dyDescent="0.2">
      <c r="A12" s="125"/>
      <c r="B12" s="126"/>
      <c r="C12" s="127"/>
      <c r="D12" s="127"/>
      <c r="E12" s="127"/>
      <c r="F12" s="127"/>
      <c r="G12" s="127"/>
      <c r="H12" s="127"/>
      <c r="I12" s="128"/>
      <c r="J12" s="108"/>
    </row>
    <row r="13" spans="1:12" ht="19.5" customHeight="1" x14ac:dyDescent="0.2">
      <c r="A13" s="129" t="s">
        <v>13</v>
      </c>
      <c r="B13" s="119"/>
      <c r="C13" s="119"/>
      <c r="D13" s="119"/>
      <c r="E13" s="119"/>
      <c r="F13" s="119"/>
      <c r="G13" s="119"/>
      <c r="H13" s="119"/>
      <c r="I13" s="120"/>
      <c r="J13" s="108"/>
      <c r="L13" s="174"/>
    </row>
    <row r="14" spans="1:12" x14ac:dyDescent="0.2">
      <c r="A14" s="212"/>
      <c r="B14" s="60"/>
      <c r="C14" s="60"/>
      <c r="D14" s="60"/>
      <c r="E14" s="60"/>
      <c r="F14" s="60"/>
      <c r="G14" s="60"/>
      <c r="H14" s="60"/>
      <c r="I14" s="61"/>
      <c r="J14" s="108"/>
      <c r="K14" s="174" t="s">
        <v>126</v>
      </c>
    </row>
    <row r="15" spans="1:12" ht="13.5" customHeight="1" x14ac:dyDescent="0.2">
      <c r="A15" s="213"/>
      <c r="B15" s="62"/>
      <c r="C15" s="62"/>
      <c r="D15" s="62"/>
      <c r="E15" s="62"/>
      <c r="F15" s="62"/>
      <c r="G15" s="62"/>
      <c r="H15" s="62"/>
      <c r="I15" s="63"/>
      <c r="J15" s="108"/>
    </row>
    <row r="16" spans="1:12" ht="12.75" customHeight="1" x14ac:dyDescent="0.2">
      <c r="A16" s="130"/>
      <c r="B16" s="114"/>
      <c r="C16" s="114"/>
      <c r="D16" s="114"/>
      <c r="E16" s="114"/>
      <c r="F16" s="114"/>
      <c r="G16" s="114"/>
      <c r="H16" s="114"/>
      <c r="I16" s="114"/>
      <c r="J16" s="131"/>
    </row>
    <row r="17" spans="1:12" x14ac:dyDescent="0.2">
      <c r="A17" s="130"/>
      <c r="B17" s="132" t="s">
        <v>26</v>
      </c>
      <c r="C17" s="133"/>
      <c r="D17" s="114"/>
      <c r="E17" s="114"/>
      <c r="F17" s="114"/>
      <c r="G17" s="114"/>
      <c r="H17" s="114"/>
      <c r="I17" s="114"/>
      <c r="J17" s="108"/>
    </row>
    <row r="18" spans="1:12" ht="15" customHeight="1" thickBot="1" x14ac:dyDescent="0.25">
      <c r="A18" s="134" t="s">
        <v>14</v>
      </c>
      <c r="B18" s="176" t="str">
        <f>IF(ISBLANK('Berechnung xi'!D22),"",FIXED('Berechnung xi'!D22,4-1-INT(LOG(ABS('Berechnung xi'!D22))),TRUE))</f>
        <v/>
      </c>
      <c r="C18" s="102" t="str">
        <f>IF(ISBLANK('Berechnung xi'!D20),"",'Berechnung xi'!D20)</f>
        <v/>
      </c>
      <c r="D18" s="135"/>
      <c r="E18" s="114"/>
      <c r="F18" s="114"/>
      <c r="G18" s="114"/>
      <c r="H18" s="114"/>
      <c r="I18" s="114"/>
      <c r="J18" s="108"/>
      <c r="K18" s="317"/>
      <c r="L18" s="174"/>
    </row>
    <row r="19" spans="1:12" ht="12.75" customHeight="1" x14ac:dyDescent="0.2">
      <c r="A19" s="134"/>
      <c r="B19" s="178"/>
      <c r="C19" s="179"/>
      <c r="D19" s="135"/>
      <c r="E19" s="114"/>
      <c r="F19" s="114"/>
      <c r="G19" s="114"/>
      <c r="H19" s="114"/>
      <c r="I19" s="114"/>
      <c r="J19" s="108"/>
      <c r="L19" s="174"/>
    </row>
    <row r="20" spans="1:12" ht="12.75" customHeight="1" x14ac:dyDescent="0.25">
      <c r="A20" s="136"/>
      <c r="B20" s="185"/>
      <c r="C20" s="181" t="s">
        <v>99</v>
      </c>
      <c r="D20" s="133" t="s">
        <v>34</v>
      </c>
      <c r="E20" s="137" t="s">
        <v>29</v>
      </c>
      <c r="F20" s="138" t="s">
        <v>27</v>
      </c>
      <c r="G20" s="114"/>
      <c r="H20" s="114"/>
      <c r="I20" s="114"/>
      <c r="J20" s="108"/>
    </row>
    <row r="21" spans="1:12" ht="12" customHeight="1" x14ac:dyDescent="0.2">
      <c r="A21" s="136"/>
      <c r="B21" s="139" t="s">
        <v>67</v>
      </c>
      <c r="C21" s="182" t="s">
        <v>100</v>
      </c>
      <c r="D21" s="141" t="str">
        <f>IF(C18="","",C18)</f>
        <v/>
      </c>
      <c r="E21" s="142"/>
      <c r="F21" s="143" t="s">
        <v>28</v>
      </c>
      <c r="G21" s="114"/>
      <c r="H21" s="114"/>
      <c r="I21" s="114"/>
      <c r="J21" s="108"/>
    </row>
    <row r="22" spans="1:12" ht="18" customHeight="1" x14ac:dyDescent="0.2">
      <c r="A22" s="134" t="s">
        <v>15</v>
      </c>
      <c r="B22" s="66" t="str">
        <f>IF(ISBLANK('Berechnung xi'!C9),"",'Berechnung xi'!C9)</f>
        <v>V(HCl), ml</v>
      </c>
      <c r="C22" s="183" t="str">
        <f>IF(ISBLANK('Berechnung xi'!E6),"",'Berechnung xi'!E6)</f>
        <v/>
      </c>
      <c r="D22" s="180" t="str">
        <f>IF(ISBLANK('Berechnung xi'!D9),"",IF(ISERROR(FIXED(G22,4-1-INT(LOG(ABS(G22))))),"?",FIXED(G22,4-1-INT(LOG(ABS(G22))),TRUE)))</f>
        <v/>
      </c>
      <c r="E22" s="175" t="str">
        <f t="shared" ref="E22:E28" si="0">IF(OR(B$18="",D22="?"),"",H22)</f>
        <v/>
      </c>
      <c r="F22" s="144" t="str">
        <f t="shared" ref="F22:F28" si="1">IF(OR(B$18="",D22="?"),"",1*H22/C$33*100)</f>
        <v/>
      </c>
      <c r="G22" s="58" t="str">
        <f>IF(ISBLANK('Berechnung xi'!D9),"",'Berechnung xi'!E22)</f>
        <v/>
      </c>
      <c r="H22" s="145" t="e">
        <f>IF(D22="?","",ABS(G22-'Berechnung xi'!D$22))</f>
        <v>#VALUE!</v>
      </c>
      <c r="I22" s="114"/>
      <c r="J22" s="108"/>
    </row>
    <row r="23" spans="1:12" ht="18" customHeight="1" x14ac:dyDescent="0.2">
      <c r="A23" s="134" t="s">
        <v>16</v>
      </c>
      <c r="B23" s="67" t="str">
        <f>IF(ISBLANK('Berechnung xi'!C10),"",'Berechnung xi'!C10)</f>
        <v>M(KHP), g/mol</v>
      </c>
      <c r="C23" s="183" t="str">
        <f>IF(ISBLANK('Berechnung xi'!F6),"",'Berechnung xi'!F6)</f>
        <v/>
      </c>
      <c r="D23" s="180" t="str">
        <f>IF(ISBLANK('Berechnung xi'!D10),"",IF(ISERROR(FIXED(G23,4-1-INT(LOG(ABS(G23))))),"?",FIXED(G23,4-1-INT(LOG(ABS(G23))),TRUE)))</f>
        <v/>
      </c>
      <c r="E23" s="175" t="str">
        <f t="shared" si="0"/>
        <v/>
      </c>
      <c r="F23" s="144" t="str">
        <f t="shared" si="1"/>
        <v/>
      </c>
      <c r="G23" s="58" t="str">
        <f>IF(ISBLANK('Berechnung xi'!D10),"",'Berechnung xi'!F22)</f>
        <v/>
      </c>
      <c r="H23" s="145" t="e">
        <f>IF(D23="?","",ABS(G23-'Berechnung xi'!D$22))</f>
        <v>#VALUE!</v>
      </c>
      <c r="I23" s="114"/>
      <c r="J23" s="108"/>
    </row>
    <row r="24" spans="1:12" ht="18" customHeight="1" x14ac:dyDescent="0.2">
      <c r="A24" s="134" t="s">
        <v>17</v>
      </c>
      <c r="B24" s="67" t="str">
        <f>IF(ISBLANK('Berechnung xi'!C11),"",'Berechnung xi'!C11)</f>
        <v>V(T1), ml</v>
      </c>
      <c r="C24" s="183" t="str">
        <f>IF(ISBLANK('Berechnung xi'!G6),"",'Berechnung xi'!G6)</f>
        <v/>
      </c>
      <c r="D24" s="180" t="str">
        <f>IF(ISBLANK('Berechnung xi'!D11),"",IF(ISERROR(FIXED(G24,4-1-INT(LOG(ABS(G24))))),"?",FIXED(G24,4-1-INT(LOG(ABS(G24))),TRUE)))</f>
        <v/>
      </c>
      <c r="E24" s="175" t="str">
        <f t="shared" si="0"/>
        <v/>
      </c>
      <c r="F24" s="144" t="str">
        <f t="shared" si="1"/>
        <v/>
      </c>
      <c r="G24" s="58" t="str">
        <f>IF(ISBLANK('Berechnung xi'!D11),"",'Berechnung xi'!G22)</f>
        <v/>
      </c>
      <c r="H24" s="145" t="e">
        <f>IF(D24="?","",ABS(G24-'Berechnung xi'!D$22))</f>
        <v>#VALUE!</v>
      </c>
      <c r="I24" s="114"/>
      <c r="J24" s="108"/>
    </row>
    <row r="25" spans="1:12" ht="18" customHeight="1" x14ac:dyDescent="0.2">
      <c r="A25" s="134" t="s">
        <v>18</v>
      </c>
      <c r="B25" s="67" t="str">
        <f>IF(ISBLANK('Berechnung xi'!C12),"",'Berechnung xi'!C12)</f>
        <v>V(T2), ml</v>
      </c>
      <c r="C25" s="183" t="str">
        <f>IF(ISBLANK('Berechnung xi'!H6),"",'Berechnung xi'!H6)</f>
        <v/>
      </c>
      <c r="D25" s="180" t="str">
        <f>IF(ISBLANK('Berechnung xi'!D12),"",IF(ISERROR(FIXED(G25,4-1-INT(LOG(ABS(G25))))),"?",FIXED(G25,4-1-INT(LOG(ABS(G25))),TRUE)))</f>
        <v/>
      </c>
      <c r="E25" s="175" t="str">
        <f t="shared" si="0"/>
        <v/>
      </c>
      <c r="F25" s="144" t="str">
        <f t="shared" si="1"/>
        <v/>
      </c>
      <c r="G25" s="58" t="str">
        <f>IF(ISBLANK('Berechnung xi'!D12),"",'Berechnung xi'!H22)</f>
        <v/>
      </c>
      <c r="H25" s="145" t="e">
        <f>IF(D25="?","",ABS(G25-'Berechnung xi'!D$22))</f>
        <v>#VALUE!</v>
      </c>
      <c r="I25" s="114"/>
      <c r="J25" s="108"/>
    </row>
    <row r="26" spans="1:12" ht="18" customHeight="1" x14ac:dyDescent="0.2">
      <c r="A26" s="134" t="s">
        <v>19</v>
      </c>
      <c r="B26" s="67" t="str">
        <f>IF(ISBLANK('Berechnung xi'!C13),"",'Berechnung xi'!C13)</f>
        <v>P(KHP)</v>
      </c>
      <c r="C26" s="183" t="str">
        <f>IF(ISBLANK('Berechnung xi'!I6),"",'Berechnung xi'!I6)</f>
        <v/>
      </c>
      <c r="D26" s="180" t="str">
        <f>IF(ISBLANK('Berechnung xi'!D13),"",IF(ISERROR(FIXED(G26,4-1-INT(LOG(ABS(G26))))),"?",FIXED(G26,4-1-INT(LOG(ABS(G26))),TRUE)))</f>
        <v/>
      </c>
      <c r="E26" s="175" t="str">
        <f t="shared" si="0"/>
        <v/>
      </c>
      <c r="F26" s="144" t="str">
        <f t="shared" si="1"/>
        <v/>
      </c>
      <c r="G26" s="58" t="str">
        <f>IF(ISBLANK('Berechnung xi'!D13),"",'Berechnung xi'!I22)</f>
        <v/>
      </c>
      <c r="H26" s="145" t="e">
        <f>IF(D26="?","",ABS(G26-'Berechnung xi'!D$22))</f>
        <v>#VALUE!</v>
      </c>
      <c r="I26" s="114"/>
      <c r="J26" s="108"/>
    </row>
    <row r="27" spans="1:12" ht="18" customHeight="1" x14ac:dyDescent="0.2">
      <c r="A27" s="134" t="s">
        <v>20</v>
      </c>
      <c r="B27" s="67" t="str">
        <f>IF(ISBLANK('Berechnung xi'!C14),"",'Berechnung xi'!C14)</f>
        <v>m(KHP), g</v>
      </c>
      <c r="C27" s="183" t="str">
        <f>IF(ISBLANK('Berechnung xi'!J6),"",'Berechnung xi'!J6)</f>
        <v/>
      </c>
      <c r="D27" s="180" t="str">
        <f>IF(ISBLANK('Berechnung xi'!D14),"",IF(ISERROR(FIXED(G27,4-1-INT(LOG(ABS(G27))))),"?",FIXED(G27,4-1-INT(LOG(ABS(G27))),TRUE)))</f>
        <v/>
      </c>
      <c r="E27" s="175" t="str">
        <f t="shared" si="0"/>
        <v/>
      </c>
      <c r="F27" s="144" t="str">
        <f t="shared" si="1"/>
        <v/>
      </c>
      <c r="G27" s="58" t="str">
        <f>IF(ISBLANK('Berechnung xi'!D14),"",'Berechnung xi'!J22)</f>
        <v/>
      </c>
      <c r="H27" s="145" t="e">
        <f>IF(D27="?","",ABS(G27-'Berechnung xi'!D$22))</f>
        <v>#VALUE!</v>
      </c>
      <c r="I27" s="114"/>
      <c r="J27" s="108"/>
    </row>
    <row r="28" spans="1:12" ht="18" customHeight="1" x14ac:dyDescent="0.2">
      <c r="A28" s="134" t="s">
        <v>21</v>
      </c>
      <c r="B28" s="67" t="str">
        <f>IF(ISBLANK('Berechnung xi'!C15),"",'Berechnung xi'!C15)</f>
        <v>Repeatability</v>
      </c>
      <c r="C28" s="183" t="str">
        <f>IF(ISBLANK('Berechnung xi'!K6),"",'Berechnung xi'!K6)</f>
        <v/>
      </c>
      <c r="D28" s="180" t="str">
        <f>IF(ISBLANK('Berechnung xi'!D15),"",IF(ISERROR(FIXED(G28,4-1-INT(LOG(ABS(G28))))),"?",FIXED(G28,4-1-INT(LOG(ABS(G28))),TRUE)))</f>
        <v/>
      </c>
      <c r="E28" s="175" t="str">
        <f t="shared" si="0"/>
        <v/>
      </c>
      <c r="F28" s="144" t="str">
        <f t="shared" si="1"/>
        <v/>
      </c>
      <c r="G28" s="58" t="str">
        <f>IF(ISBLANK('Berechnung xi'!D15),"",'Berechnung xi'!K22)</f>
        <v/>
      </c>
      <c r="H28" s="145" t="e">
        <f>IF(D28="?","",ABS(G28-'Berechnung xi'!D$22))</f>
        <v>#VALUE!</v>
      </c>
      <c r="I28" s="114"/>
      <c r="J28" s="108"/>
      <c r="L28" s="300"/>
    </row>
    <row r="29" spans="1:12" ht="18" customHeight="1" x14ac:dyDescent="0.2">
      <c r="A29" s="134" t="s">
        <v>22</v>
      </c>
      <c r="B29" s="67" t="str">
        <f>IF(ISBLANK('Berechnung xi'!C16),"",'Berechnung xi'!C16)</f>
        <v>nicht belegt</v>
      </c>
      <c r="C29" s="183" t="str">
        <f>IF(ISBLANK('Berechnung xi'!L6),"",'Berechnung xi'!L6)</f>
        <v/>
      </c>
      <c r="D29" s="180" t="str">
        <f>IF(ISBLANK('Berechnung xi'!D16),"",IF(ISERROR(FIXED(G29,4-1-INT(LOG(ABS(G29))))),"?",FIXED(G29,4-1-INT(LOG(ABS(G29))),TRUE)))</f>
        <v/>
      </c>
      <c r="E29" s="175" t="str">
        <f>IF(OR(B$18="",D29="?"),"",H29)</f>
        <v/>
      </c>
      <c r="F29" s="144" t="str">
        <f>IF(OR(B$18="",D29="?"),"",1*H29/C$33*100)</f>
        <v/>
      </c>
      <c r="G29" s="58" t="str">
        <f>IF(ISBLANK('Berechnung xi'!D16),"",'Berechnung xi'!L22)</f>
        <v/>
      </c>
      <c r="H29" s="145" t="e">
        <f>IF(D29="?","",ABS(G29-'Berechnung xi'!D$22))</f>
        <v>#VALUE!</v>
      </c>
      <c r="I29" s="114"/>
      <c r="J29" s="108"/>
    </row>
    <row r="30" spans="1:12" ht="18" customHeight="1" x14ac:dyDescent="0.2">
      <c r="A30" s="134" t="s">
        <v>23</v>
      </c>
      <c r="B30" s="67" t="str">
        <f>IF(ISBLANK('Berechnung xi'!C17),"",'Berechnung xi'!C17)</f>
        <v>nicht belegt</v>
      </c>
      <c r="C30" s="183" t="str">
        <f>IF(ISBLANK('Berechnung xi'!M6),"",'Berechnung xi'!M6)</f>
        <v/>
      </c>
      <c r="D30" s="180" t="str">
        <f>IF(ISBLANK('Berechnung xi'!D17),"",IF(ISERROR(FIXED(G30,4-1-INT(LOG(ABS(G30))))),"?",FIXED(G30,4-1-INT(LOG(ABS(G30))),TRUE)))</f>
        <v/>
      </c>
      <c r="E30" s="175" t="str">
        <f t="shared" ref="E30:E31" si="2">IF(OR(B$18="",D30="?"),"",H30)</f>
        <v/>
      </c>
      <c r="F30" s="144" t="str">
        <f t="shared" ref="F30:F31" si="3">IF(OR(B$18="",D30="?"),"",1*H30/C$33*100)</f>
        <v/>
      </c>
      <c r="G30" s="58" t="str">
        <f>IF(ISBLANK('Berechnung xi'!D17),"",'Berechnung xi'!M22)</f>
        <v/>
      </c>
      <c r="H30" s="145" t="e">
        <f>IF(D30="?","",ABS(G30-'Berechnung xi'!D$22))</f>
        <v>#VALUE!</v>
      </c>
      <c r="I30" s="114"/>
      <c r="J30" s="108"/>
    </row>
    <row r="31" spans="1:12" ht="18" customHeight="1" x14ac:dyDescent="0.2">
      <c r="A31" s="134" t="s">
        <v>24</v>
      </c>
      <c r="B31" s="68" t="str">
        <f>IF(ISBLANK('Berechnung xi'!C18),"",'Berechnung xi'!C18)</f>
        <v>nicht belegt</v>
      </c>
      <c r="C31" s="184" t="str">
        <f>IF(ISBLANK('Berechnung xi'!N6),"",'Berechnung xi'!N6)</f>
        <v/>
      </c>
      <c r="D31" s="180" t="str">
        <f>IF(ISBLANK('Berechnung xi'!D18),"",IF(ISERROR(FIXED(G31,4-1-INT(LOG(ABS(G31))))),"?",FIXED(G31,4-1-INT(LOG(ABS(G31))),TRUE)))</f>
        <v/>
      </c>
      <c r="E31" s="175" t="str">
        <f t="shared" si="2"/>
        <v/>
      </c>
      <c r="F31" s="144" t="str">
        <f t="shared" si="3"/>
        <v/>
      </c>
      <c r="G31" s="58" t="str">
        <f>IF(ISBLANK('Berechnung xi'!D18),"",'Berechnung xi'!N22)</f>
        <v/>
      </c>
      <c r="H31" s="145" t="e">
        <f>IF(D31="?","",ABS(G31-'Berechnung xi'!D$22))</f>
        <v>#VALUE!</v>
      </c>
      <c r="I31" s="114"/>
      <c r="J31" s="108"/>
    </row>
    <row r="32" spans="1:12" ht="9" customHeight="1" x14ac:dyDescent="0.2">
      <c r="A32" s="114"/>
      <c r="B32" s="114"/>
      <c r="C32" s="114"/>
      <c r="D32" s="114"/>
      <c r="E32" s="114"/>
      <c r="F32" s="114"/>
      <c r="G32" s="114"/>
      <c r="H32" s="114"/>
      <c r="I32" s="114"/>
      <c r="J32" s="108"/>
    </row>
    <row r="33" spans="1:11" x14ac:dyDescent="0.2">
      <c r="A33" s="114"/>
      <c r="B33" s="146" t="s">
        <v>3</v>
      </c>
      <c r="C33" s="147" t="str">
        <f>IF(B18="","",FIXED('Berechnung xi'!D24,3-1-INT(LOG(ABS('Berechnung xi'!D24))),TRUE))</f>
        <v/>
      </c>
      <c r="D33" s="148" t="str">
        <f>IF(ISBLANK(C18),"",C18)</f>
        <v/>
      </c>
      <c r="E33" s="174"/>
      <c r="F33" s="114"/>
      <c r="G33" s="114"/>
      <c r="H33" s="114"/>
      <c r="I33" s="114"/>
      <c r="J33" s="108"/>
    </row>
    <row r="34" spans="1:11" x14ac:dyDescent="0.2">
      <c r="A34" s="114"/>
      <c r="B34" s="146" t="s">
        <v>4</v>
      </c>
      <c r="C34" s="147" t="str">
        <f>IF(B18="","",FIXED('Berechnung xi'!D24/'Berechnung xi'!D22*100,2))</f>
        <v/>
      </c>
      <c r="D34" s="149" t="str">
        <f>IF(ISBLANK(B18),"","%")</f>
        <v>%</v>
      </c>
      <c r="E34" s="114"/>
      <c r="F34" s="114"/>
      <c r="G34" s="114"/>
      <c r="H34" s="114"/>
      <c r="I34" s="114"/>
      <c r="J34" s="108"/>
    </row>
    <row r="35" spans="1:11" ht="9" customHeight="1" x14ac:dyDescent="0.2">
      <c r="A35" s="114"/>
      <c r="B35" s="114"/>
      <c r="C35" s="114"/>
      <c r="D35" s="114"/>
      <c r="E35" s="114"/>
      <c r="F35" s="114"/>
      <c r="G35" s="114"/>
      <c r="H35" s="114"/>
      <c r="I35" s="114"/>
      <c r="J35" s="108"/>
    </row>
    <row r="36" spans="1:11" x14ac:dyDescent="0.2">
      <c r="A36" s="114"/>
      <c r="B36" s="145" t="s">
        <v>12</v>
      </c>
      <c r="C36" s="1">
        <v>2</v>
      </c>
      <c r="D36" s="114"/>
      <c r="E36" s="114"/>
      <c r="F36" s="114"/>
      <c r="G36" s="114"/>
      <c r="H36" s="114"/>
      <c r="I36" s="114"/>
      <c r="J36" s="108"/>
      <c r="K36" s="174" t="s">
        <v>134</v>
      </c>
    </row>
    <row r="37" spans="1:11" ht="27" customHeight="1" x14ac:dyDescent="0.25">
      <c r="A37" s="114"/>
      <c r="B37" s="150" t="s">
        <v>5</v>
      </c>
      <c r="C37" s="151" t="str">
        <f>IF(OR(B18="",ISBLANK(C36)),"",FIXED('Berechnung xi'!D24*C36,2-1-INT(LOG(ABS('Berechnung xi'!D24*C36))),TRUE)&amp;" "&amp;C18)</f>
        <v/>
      </c>
      <c r="D37" s="152"/>
      <c r="E37" s="346" t="str">
        <f>IF(C37="",".","(entspr. "&amp;FIXED('Berechnung xi'!D24*C36/'Berechnung xi'!D22*100,1)&amp;"%)")</f>
        <v>.</v>
      </c>
      <c r="F37" s="346"/>
      <c r="G37" s="346"/>
      <c r="H37" s="114"/>
      <c r="I37" s="114"/>
      <c r="J37" s="108"/>
    </row>
    <row r="38" spans="1:11" x14ac:dyDescent="0.2">
      <c r="A38" s="114"/>
      <c r="B38" s="114"/>
      <c r="C38" s="114"/>
      <c r="D38" s="114"/>
      <c r="E38" s="114"/>
      <c r="F38" s="114"/>
      <c r="G38" s="114"/>
      <c r="H38" s="114"/>
      <c r="I38" s="114"/>
      <c r="J38" s="108"/>
    </row>
    <row r="39" spans="1:11" x14ac:dyDescent="0.2">
      <c r="A39" s="153" t="s">
        <v>25</v>
      </c>
      <c r="B39" s="114"/>
      <c r="C39" s="114"/>
      <c r="D39" s="114"/>
      <c r="E39" s="114"/>
      <c r="F39" s="114"/>
      <c r="G39" s="114"/>
      <c r="H39" s="114"/>
      <c r="I39" s="114"/>
      <c r="J39" s="108"/>
    </row>
    <row r="40" spans="1:11" x14ac:dyDescent="0.2">
      <c r="A40" s="348"/>
      <c r="B40" s="348"/>
      <c r="C40" s="348"/>
      <c r="D40" s="348"/>
      <c r="E40" s="348"/>
      <c r="F40" s="348"/>
      <c r="G40" s="348"/>
      <c r="H40" s="348"/>
      <c r="I40" s="348"/>
      <c r="J40" s="108"/>
    </row>
    <row r="41" spans="1:11" x14ac:dyDescent="0.2">
      <c r="A41" s="347"/>
      <c r="B41" s="347"/>
      <c r="C41" s="347"/>
      <c r="D41" s="347"/>
      <c r="E41" s="347"/>
      <c r="F41" s="347"/>
      <c r="G41" s="347"/>
      <c r="H41" s="347"/>
      <c r="I41" s="347"/>
      <c r="J41" s="108"/>
    </row>
    <row r="42" spans="1:11" x14ac:dyDescent="0.2">
      <c r="A42" s="347"/>
      <c r="B42" s="347"/>
      <c r="C42" s="347"/>
      <c r="D42" s="347"/>
      <c r="E42" s="347"/>
      <c r="F42" s="347"/>
      <c r="G42" s="347"/>
      <c r="H42" s="347"/>
      <c r="I42" s="347"/>
      <c r="J42" s="108"/>
    </row>
    <row r="43" spans="1:11" x14ac:dyDescent="0.2">
      <c r="A43" s="347"/>
      <c r="B43" s="347"/>
      <c r="C43" s="347"/>
      <c r="D43" s="347"/>
      <c r="E43" s="347"/>
      <c r="F43" s="347"/>
      <c r="G43" s="347"/>
      <c r="H43" s="347"/>
      <c r="I43" s="347"/>
      <c r="J43" s="108"/>
    </row>
    <row r="44" spans="1:11" x14ac:dyDescent="0.2">
      <c r="A44" s="347"/>
      <c r="B44" s="347"/>
      <c r="C44" s="347"/>
      <c r="D44" s="347"/>
      <c r="E44" s="347"/>
      <c r="F44" s="347"/>
      <c r="G44" s="347"/>
      <c r="H44" s="347"/>
      <c r="I44" s="347"/>
      <c r="J44" s="108"/>
    </row>
    <row r="45" spans="1:11" x14ac:dyDescent="0.2">
      <c r="A45" s="347"/>
      <c r="B45" s="347"/>
      <c r="C45" s="347"/>
      <c r="D45" s="347"/>
      <c r="E45" s="347"/>
      <c r="F45" s="347"/>
      <c r="G45" s="347"/>
      <c r="H45" s="347"/>
      <c r="I45" s="347"/>
      <c r="J45" s="108"/>
    </row>
    <row r="46" spans="1:11" x14ac:dyDescent="0.2">
      <c r="A46" s="347"/>
      <c r="B46" s="347"/>
      <c r="C46" s="347"/>
      <c r="D46" s="347"/>
      <c r="E46" s="347"/>
      <c r="F46" s="347"/>
      <c r="G46" s="347"/>
      <c r="H46" s="347"/>
      <c r="I46" s="347"/>
      <c r="J46" s="108"/>
    </row>
    <row r="47" spans="1:11" x14ac:dyDescent="0.2">
      <c r="A47" s="347"/>
      <c r="B47" s="347"/>
      <c r="C47" s="347"/>
      <c r="D47" s="347"/>
      <c r="E47" s="347"/>
      <c r="F47" s="347"/>
      <c r="G47" s="347"/>
      <c r="H47" s="347"/>
      <c r="I47" s="347"/>
      <c r="J47" s="108"/>
    </row>
    <row r="48" spans="1:11" x14ac:dyDescent="0.2">
      <c r="A48" s="347"/>
      <c r="B48" s="347"/>
      <c r="C48" s="347"/>
      <c r="D48" s="347"/>
      <c r="E48" s="347"/>
      <c r="F48" s="347"/>
      <c r="G48" s="347"/>
      <c r="H48" s="347"/>
      <c r="I48" s="347"/>
      <c r="J48" s="108"/>
    </row>
    <row r="49" spans="1:10" x14ac:dyDescent="0.2">
      <c r="A49" s="347"/>
      <c r="B49" s="347"/>
      <c r="C49" s="347"/>
      <c r="D49" s="347"/>
      <c r="E49" s="347"/>
      <c r="F49" s="347"/>
      <c r="G49" s="347"/>
      <c r="H49" s="347"/>
      <c r="I49" s="347"/>
      <c r="J49" s="108"/>
    </row>
    <row r="50" spans="1:10" x14ac:dyDescent="0.2">
      <c r="A50" s="347"/>
      <c r="B50" s="347"/>
      <c r="C50" s="347"/>
      <c r="D50" s="347"/>
      <c r="E50" s="347"/>
      <c r="F50" s="347"/>
      <c r="G50" s="347"/>
      <c r="H50" s="347"/>
      <c r="I50" s="347"/>
      <c r="J50" s="108"/>
    </row>
    <row r="51" spans="1:10" x14ac:dyDescent="0.2">
      <c r="A51" s="347"/>
      <c r="B51" s="347"/>
      <c r="C51" s="347"/>
      <c r="D51" s="347"/>
      <c r="E51" s="347"/>
      <c r="F51" s="347"/>
      <c r="G51" s="347"/>
      <c r="H51" s="347"/>
      <c r="I51" s="347"/>
      <c r="J51" s="108"/>
    </row>
    <row r="52" spans="1:10" ht="8.25" customHeight="1" x14ac:dyDescent="0.2">
      <c r="A52" s="154"/>
      <c r="B52" s="154"/>
      <c r="C52" s="154"/>
      <c r="D52" s="154"/>
      <c r="E52" s="155"/>
      <c r="F52" s="155"/>
      <c r="G52" s="155"/>
      <c r="H52" s="154"/>
      <c r="I52" s="154"/>
      <c r="J52" s="108"/>
    </row>
    <row r="53" spans="1:10" ht="15" customHeight="1" x14ac:dyDescent="0.2">
      <c r="A53" s="342"/>
      <c r="B53" s="342"/>
      <c r="C53" s="114"/>
      <c r="D53" s="114"/>
      <c r="E53" s="344"/>
      <c r="F53" s="344"/>
      <c r="G53" s="344"/>
      <c r="H53" s="58"/>
      <c r="I53" s="58"/>
      <c r="J53" s="108"/>
    </row>
    <row r="54" spans="1:10" x14ac:dyDescent="0.2">
      <c r="A54" s="343" t="s">
        <v>30</v>
      </c>
      <c r="B54" s="343"/>
      <c r="C54" s="114"/>
      <c r="D54" s="114"/>
      <c r="E54" s="345"/>
      <c r="F54" s="345"/>
      <c r="G54" s="345"/>
      <c r="H54" s="58"/>
      <c r="I54" s="58"/>
      <c r="J54" s="108"/>
    </row>
    <row r="55" spans="1:10" x14ac:dyDescent="0.2">
      <c r="A55" s="108"/>
      <c r="B55" s="108"/>
      <c r="C55" s="108"/>
      <c r="D55" s="108"/>
      <c r="E55" s="108"/>
      <c r="F55" s="108"/>
      <c r="G55" s="108"/>
      <c r="H55" s="108"/>
      <c r="I55" s="108"/>
      <c r="J55" s="108"/>
    </row>
    <row r="56" spans="1:10" x14ac:dyDescent="0.2">
      <c r="A56" s="114"/>
      <c r="B56" s="114"/>
      <c r="C56" s="114"/>
      <c r="D56" s="114"/>
      <c r="E56" s="114"/>
      <c r="F56" s="114"/>
      <c r="G56" s="114"/>
      <c r="H56" s="114"/>
      <c r="I56" s="114"/>
      <c r="J56" s="114"/>
    </row>
    <row r="57" spans="1:10" x14ac:dyDescent="0.2">
      <c r="A57" s="114"/>
      <c r="B57" s="114"/>
      <c r="C57" s="114"/>
      <c r="D57" s="114"/>
      <c r="E57" s="114"/>
      <c r="F57" s="114"/>
      <c r="G57" s="114"/>
      <c r="H57" s="114"/>
      <c r="I57" s="114"/>
      <c r="J57" s="114"/>
    </row>
    <row r="58" spans="1:10" x14ac:dyDescent="0.2">
      <c r="A58" s="114"/>
      <c r="B58" s="114"/>
      <c r="C58" s="114"/>
      <c r="D58" s="114"/>
      <c r="E58" s="114"/>
      <c r="F58" s="114"/>
      <c r="G58" s="114"/>
      <c r="H58" s="114"/>
      <c r="I58" s="114"/>
      <c r="J58" s="114"/>
    </row>
    <row r="59" spans="1:10" x14ac:dyDescent="0.2">
      <c r="A59" s="114"/>
      <c r="B59" s="114"/>
      <c r="C59" s="114"/>
      <c r="D59" s="114"/>
      <c r="E59" s="114"/>
      <c r="F59" s="114"/>
      <c r="G59" s="114"/>
      <c r="H59" s="114"/>
      <c r="I59" s="114"/>
      <c r="J59" s="114"/>
    </row>
    <row r="60" spans="1:10" x14ac:dyDescent="0.2">
      <c r="A60" s="114"/>
      <c r="B60" s="114"/>
      <c r="C60" s="114"/>
      <c r="D60" s="114"/>
      <c r="E60" s="114"/>
      <c r="F60" s="114"/>
      <c r="G60" s="114"/>
      <c r="H60" s="114"/>
      <c r="I60" s="114"/>
      <c r="J60" s="114"/>
    </row>
    <row r="61" spans="1:10" x14ac:dyDescent="0.2">
      <c r="A61" s="114"/>
      <c r="B61" s="114"/>
      <c r="C61" s="114"/>
      <c r="D61" s="114"/>
      <c r="E61" s="114"/>
      <c r="F61" s="114"/>
      <c r="G61" s="114"/>
      <c r="H61" s="114"/>
      <c r="I61" s="114"/>
      <c r="J61" s="114"/>
    </row>
    <row r="62" spans="1:10" x14ac:dyDescent="0.2">
      <c r="A62" s="114"/>
      <c r="B62" s="114"/>
      <c r="C62" s="114"/>
      <c r="D62" s="114"/>
      <c r="E62" s="114"/>
      <c r="F62" s="114"/>
      <c r="G62" s="114"/>
      <c r="H62" s="114"/>
      <c r="I62" s="114"/>
      <c r="J62" s="114"/>
    </row>
    <row r="63" spans="1:10" x14ac:dyDescent="0.2">
      <c r="A63" s="114"/>
      <c r="B63" s="114"/>
      <c r="C63" s="114"/>
      <c r="D63" s="114"/>
      <c r="E63" s="114"/>
      <c r="F63" s="114"/>
      <c r="G63" s="114"/>
      <c r="H63" s="114"/>
      <c r="I63" s="114"/>
      <c r="J63" s="114"/>
    </row>
    <row r="64" spans="1:10" x14ac:dyDescent="0.2">
      <c r="A64" s="114"/>
      <c r="B64" s="114"/>
      <c r="C64" s="114"/>
      <c r="D64" s="114"/>
      <c r="E64" s="114"/>
      <c r="F64" s="114"/>
      <c r="G64" s="114"/>
      <c r="H64" s="114"/>
      <c r="I64" s="114"/>
      <c r="J64" s="114"/>
    </row>
    <row r="65" spans="1:10" x14ac:dyDescent="0.2">
      <c r="A65" s="114"/>
      <c r="B65" s="114"/>
      <c r="C65" s="114"/>
      <c r="D65" s="114"/>
      <c r="E65" s="114"/>
      <c r="F65" s="114"/>
      <c r="G65" s="114"/>
      <c r="H65" s="114"/>
      <c r="I65" s="114"/>
      <c r="J65" s="114"/>
    </row>
    <row r="66" spans="1:10" x14ac:dyDescent="0.2">
      <c r="A66" s="114"/>
      <c r="B66" s="114"/>
      <c r="C66" s="114"/>
      <c r="D66" s="114"/>
      <c r="E66" s="114"/>
      <c r="F66" s="114"/>
      <c r="G66" s="114"/>
      <c r="H66" s="114"/>
      <c r="I66" s="114"/>
      <c r="J66" s="114"/>
    </row>
    <row r="67" spans="1:10" x14ac:dyDescent="0.2">
      <c r="A67" s="114"/>
      <c r="B67" s="114"/>
      <c r="C67" s="114"/>
      <c r="D67" s="114"/>
      <c r="E67" s="114"/>
      <c r="F67" s="114"/>
      <c r="G67" s="114"/>
      <c r="H67" s="114"/>
      <c r="I67" s="114"/>
      <c r="J67" s="114"/>
    </row>
    <row r="68" spans="1:10" x14ac:dyDescent="0.2">
      <c r="A68" s="114"/>
      <c r="B68" s="114"/>
      <c r="C68" s="114"/>
      <c r="D68" s="114"/>
      <c r="E68" s="114"/>
      <c r="F68" s="114"/>
      <c r="G68" s="114"/>
      <c r="H68" s="114"/>
      <c r="I68" s="114"/>
      <c r="J68" s="114"/>
    </row>
    <row r="69" spans="1:10" x14ac:dyDescent="0.2">
      <c r="A69" s="114"/>
      <c r="B69" s="114"/>
      <c r="C69" s="114"/>
      <c r="D69" s="114"/>
      <c r="E69" s="114"/>
      <c r="F69" s="114"/>
      <c r="G69" s="114"/>
      <c r="H69" s="114"/>
      <c r="I69" s="114"/>
      <c r="J69" s="114"/>
    </row>
    <row r="70" spans="1:10" x14ac:dyDescent="0.2">
      <c r="A70" s="114"/>
      <c r="B70" s="114"/>
      <c r="C70" s="114"/>
      <c r="D70" s="114"/>
      <c r="E70" s="114"/>
      <c r="F70" s="114"/>
      <c r="G70" s="114"/>
      <c r="H70" s="114"/>
      <c r="I70" s="114"/>
      <c r="J70" s="114"/>
    </row>
    <row r="71" spans="1:10" x14ac:dyDescent="0.2">
      <c r="A71" s="114"/>
      <c r="B71" s="114"/>
      <c r="C71" s="114"/>
      <c r="D71" s="114"/>
      <c r="E71" s="114"/>
      <c r="F71" s="114"/>
      <c r="G71" s="114"/>
      <c r="H71" s="114"/>
      <c r="I71" s="114"/>
      <c r="J71" s="114"/>
    </row>
    <row r="72" spans="1:10" x14ac:dyDescent="0.2">
      <c r="A72" s="114"/>
      <c r="B72" s="114"/>
      <c r="C72" s="114"/>
      <c r="D72" s="114"/>
      <c r="E72" s="114"/>
      <c r="F72" s="114"/>
      <c r="G72" s="114"/>
      <c r="H72" s="114"/>
      <c r="I72" s="114"/>
      <c r="J72" s="114"/>
    </row>
    <row r="73" spans="1:10" x14ac:dyDescent="0.2">
      <c r="A73" s="114"/>
      <c r="B73" s="114"/>
      <c r="C73" s="114"/>
      <c r="D73" s="114"/>
      <c r="E73" s="114"/>
      <c r="F73" s="114"/>
      <c r="G73" s="114"/>
      <c r="H73" s="114"/>
      <c r="I73" s="114"/>
      <c r="J73" s="114"/>
    </row>
    <row r="74" spans="1:10" x14ac:dyDescent="0.2">
      <c r="A74" s="114"/>
      <c r="B74" s="114"/>
      <c r="C74" s="114"/>
      <c r="D74" s="114"/>
      <c r="E74" s="114"/>
      <c r="F74" s="114"/>
      <c r="G74" s="114"/>
      <c r="H74" s="114"/>
      <c r="I74" s="114"/>
      <c r="J74" s="114"/>
    </row>
  </sheetData>
  <sheetProtection sheet="1" selectLockedCells="1"/>
  <mergeCells count="20">
    <mergeCell ref="A48:I48"/>
    <mergeCell ref="A49:I49"/>
    <mergeCell ref="A50:I50"/>
    <mergeCell ref="A51:I51"/>
    <mergeCell ref="A1:C4"/>
    <mergeCell ref="F3:I4"/>
    <mergeCell ref="D3:E4"/>
    <mergeCell ref="A53:B53"/>
    <mergeCell ref="A54:B54"/>
    <mergeCell ref="E53:G53"/>
    <mergeCell ref="E54:G54"/>
    <mergeCell ref="E37:G37"/>
    <mergeCell ref="A44:I44"/>
    <mergeCell ref="A43:I43"/>
    <mergeCell ref="A42:I42"/>
    <mergeCell ref="A41:I41"/>
    <mergeCell ref="A40:I40"/>
    <mergeCell ref="A45:I45"/>
    <mergeCell ref="A46:I46"/>
    <mergeCell ref="A47:I47"/>
  </mergeCells>
  <phoneticPr fontId="2" type="noConversion"/>
  <pageMargins left="0.70866141732283472" right="0.19685039370078741" top="0.39370078740157483" bottom="0.31496062992125984" header="0.39370078740157483" footer="0.39370078740157483"/>
  <pageSetup paperSize="9" orientation="portrait" horizontalDpi="36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
  <sheetViews>
    <sheetView workbookViewId="0"/>
  </sheetViews>
  <sheetFormatPr baseColWidth="10" defaultRowHeight="12.75" x14ac:dyDescent="0.2"/>
  <sheetData>
    <row r="1" spans="2:2" x14ac:dyDescent="0.2">
      <c r="B1" s="173"/>
    </row>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54"/>
  <sheetViews>
    <sheetView workbookViewId="0">
      <selection activeCell="C9" sqref="C9:C18"/>
    </sheetView>
  </sheetViews>
  <sheetFormatPr baseColWidth="10" defaultRowHeight="12.75" x14ac:dyDescent="0.2"/>
  <cols>
    <col min="1" max="1" width="3.7109375" style="251" customWidth="1"/>
    <col min="2" max="2" width="5.7109375" style="251" customWidth="1"/>
    <col min="3" max="3" width="21.140625" style="251" customWidth="1"/>
    <col min="4" max="14" width="11.42578125" style="251" customWidth="1"/>
    <col min="15" max="15" width="1.7109375" style="251" customWidth="1"/>
    <col min="16" max="16" width="3.7109375" style="251" customWidth="1"/>
    <col min="17" max="17" width="18.42578125" style="251" customWidth="1"/>
    <col min="18" max="20" width="11.42578125" style="251"/>
    <col min="21" max="21" width="3.28515625" style="251" customWidth="1"/>
    <col min="22" max="16384" width="11.42578125" style="251"/>
  </cols>
  <sheetData>
    <row r="1" spans="1:21" ht="15" x14ac:dyDescent="0.25">
      <c r="A1" s="204" t="s">
        <v>137</v>
      </c>
    </row>
    <row r="2" spans="1:21" ht="18" customHeight="1" thickBot="1" x14ac:dyDescent="0.25">
      <c r="B2" s="205" t="s">
        <v>98</v>
      </c>
      <c r="Q2" s="205" t="s">
        <v>116</v>
      </c>
    </row>
    <row r="3" spans="1:21" ht="15" customHeight="1" x14ac:dyDescent="0.2">
      <c r="B3" s="252"/>
      <c r="C3" s="253"/>
      <c r="D3" s="253"/>
      <c r="E3" s="254" t="s">
        <v>106</v>
      </c>
      <c r="F3" s="254" t="s">
        <v>107</v>
      </c>
      <c r="G3" s="254" t="s">
        <v>108</v>
      </c>
      <c r="H3" s="254" t="s">
        <v>109</v>
      </c>
      <c r="I3" s="254" t="s">
        <v>110</v>
      </c>
      <c r="J3" s="254" t="s">
        <v>111</v>
      </c>
      <c r="K3" s="254" t="s">
        <v>112</v>
      </c>
      <c r="L3" s="254" t="s">
        <v>113</v>
      </c>
      <c r="M3" s="254" t="s">
        <v>114</v>
      </c>
      <c r="N3" s="254" t="s">
        <v>115</v>
      </c>
      <c r="O3" s="255"/>
      <c r="Q3" s="256"/>
      <c r="R3" s="257"/>
      <c r="S3" s="257"/>
      <c r="T3" s="257"/>
      <c r="U3" s="255"/>
    </row>
    <row r="4" spans="1:21" ht="15" customHeight="1" x14ac:dyDescent="0.2">
      <c r="B4" s="258"/>
      <c r="C4" s="259"/>
      <c r="D4" s="64" t="s">
        <v>70</v>
      </c>
      <c r="E4" s="260">
        <v>1.0999999999999999E-2</v>
      </c>
      <c r="F4" s="260">
        <v>3.8E-3</v>
      </c>
      <c r="G4" s="260">
        <v>1.4999999999999999E-2</v>
      </c>
      <c r="H4" s="260">
        <v>1.4E-2</v>
      </c>
      <c r="I4" s="260">
        <v>2.9E-4</v>
      </c>
      <c r="J4" s="260">
        <v>1.2E-4</v>
      </c>
      <c r="K4" s="260">
        <v>1E-3</v>
      </c>
      <c r="L4" s="261">
        <v>0</v>
      </c>
      <c r="M4" s="261">
        <v>0</v>
      </c>
      <c r="N4" s="261">
        <v>0</v>
      </c>
      <c r="O4" s="262"/>
      <c r="Q4" s="263"/>
      <c r="R4" s="92" t="s">
        <v>70</v>
      </c>
      <c r="S4" s="264">
        <v>2</v>
      </c>
      <c r="T4" s="265"/>
      <c r="U4" s="262"/>
    </row>
    <row r="5" spans="1:21" ht="15" customHeight="1" x14ac:dyDescent="0.2">
      <c r="B5" s="258"/>
      <c r="C5" s="259"/>
      <c r="D5" s="64" t="s">
        <v>71</v>
      </c>
      <c r="E5" s="206" t="s">
        <v>81</v>
      </c>
      <c r="F5" s="206" t="s">
        <v>81</v>
      </c>
      <c r="G5" s="206" t="s">
        <v>81</v>
      </c>
      <c r="H5" s="206" t="s">
        <v>81</v>
      </c>
      <c r="I5" s="206" t="s">
        <v>81</v>
      </c>
      <c r="J5" s="206" t="s">
        <v>81</v>
      </c>
      <c r="K5" s="206" t="s">
        <v>81</v>
      </c>
      <c r="L5" s="206" t="s">
        <v>81</v>
      </c>
      <c r="M5" s="206" t="s">
        <v>81</v>
      </c>
      <c r="N5" s="206" t="s">
        <v>81</v>
      </c>
      <c r="O5" s="262"/>
      <c r="Q5" s="263"/>
      <c r="R5" s="92" t="s">
        <v>71</v>
      </c>
      <c r="S5" s="206" t="s">
        <v>72</v>
      </c>
      <c r="T5" s="265"/>
      <c r="U5" s="262"/>
    </row>
    <row r="6" spans="1:21" ht="15" customHeight="1" x14ac:dyDescent="0.2">
      <c r="B6" s="258"/>
      <c r="C6" s="259"/>
      <c r="D6" s="64" t="s">
        <v>84</v>
      </c>
      <c r="E6" s="266">
        <v>1.0999999999999999E-2</v>
      </c>
      <c r="F6" s="266">
        <v>3.8E-3</v>
      </c>
      <c r="G6" s="266">
        <v>1.4999999999999999E-2</v>
      </c>
      <c r="H6" s="266">
        <v>1.4E-2</v>
      </c>
      <c r="I6" s="266">
        <v>2.9E-4</v>
      </c>
      <c r="J6" s="266">
        <v>1.2E-4</v>
      </c>
      <c r="K6" s="266">
        <v>1E-3</v>
      </c>
      <c r="L6" s="266">
        <v>0</v>
      </c>
      <c r="M6" s="266">
        <v>0</v>
      </c>
      <c r="N6" s="266">
        <v>0</v>
      </c>
      <c r="O6" s="262"/>
      <c r="Q6" s="263"/>
      <c r="R6" s="92" t="s">
        <v>66</v>
      </c>
      <c r="S6" s="267">
        <f>IF(OR(ISBLANK(S4),S5=""),"",IF(S5="1 s",S4/1,IF(S5="95%",S4/1.96,IF(S5="2 s",S4/2,IF(S5="99%",S4/2.58,IF(S5="3 s",S4/3,IF(S5="Rechteck",S4/1.732,IF(S5="Dreieck",S4/2.449,""))))))))</f>
        <v>0.81665986116782363</v>
      </c>
      <c r="T6" s="265"/>
      <c r="U6" s="262"/>
    </row>
    <row r="7" spans="1:21" ht="15" customHeight="1" x14ac:dyDescent="0.2">
      <c r="B7" s="258"/>
      <c r="C7" s="259"/>
      <c r="D7" s="92"/>
      <c r="E7" s="92"/>
      <c r="F7" s="92"/>
      <c r="G7" s="92"/>
      <c r="H7" s="92"/>
      <c r="I7" s="92"/>
      <c r="J7" s="92"/>
      <c r="K7" s="92"/>
      <c r="L7" s="92"/>
      <c r="M7" s="92"/>
      <c r="N7" s="92"/>
      <c r="O7" s="262"/>
      <c r="Q7" s="263"/>
      <c r="R7" s="268"/>
      <c r="S7" s="207" t="s">
        <v>73</v>
      </c>
      <c r="T7" s="207" t="s">
        <v>80</v>
      </c>
      <c r="U7" s="262"/>
    </row>
    <row r="8" spans="1:21" ht="15" customHeight="1" x14ac:dyDescent="0.2">
      <c r="B8" s="258"/>
      <c r="C8" s="157" t="s">
        <v>67</v>
      </c>
      <c r="D8" s="158" t="s">
        <v>83</v>
      </c>
      <c r="E8" s="92"/>
      <c r="F8" s="92"/>
      <c r="G8" s="92"/>
      <c r="H8" s="92"/>
      <c r="I8" s="92"/>
      <c r="J8" s="92"/>
      <c r="K8" s="92"/>
      <c r="L8" s="92"/>
      <c r="M8" s="92"/>
      <c r="N8" s="92"/>
      <c r="O8" s="262"/>
      <c r="Q8" s="263"/>
      <c r="R8" s="268" t="s">
        <v>74</v>
      </c>
      <c r="S8" s="264">
        <f>S$4/1</f>
        <v>2</v>
      </c>
      <c r="T8" s="208" t="s">
        <v>75</v>
      </c>
      <c r="U8" s="262"/>
    </row>
    <row r="9" spans="1:21" ht="15" customHeight="1" x14ac:dyDescent="0.2">
      <c r="B9" s="258" t="s">
        <v>106</v>
      </c>
      <c r="C9" s="209" t="s">
        <v>90</v>
      </c>
      <c r="D9" s="269">
        <v>15</v>
      </c>
      <c r="E9" s="72">
        <v>15.010999999999999</v>
      </c>
      <c r="F9" s="52">
        <v>15</v>
      </c>
      <c r="G9" s="52">
        <v>15</v>
      </c>
      <c r="H9" s="52">
        <v>15</v>
      </c>
      <c r="I9" s="52">
        <v>15</v>
      </c>
      <c r="J9" s="52">
        <v>15</v>
      </c>
      <c r="K9" s="52">
        <v>15</v>
      </c>
      <c r="L9" s="52">
        <v>15</v>
      </c>
      <c r="M9" s="52">
        <v>15</v>
      </c>
      <c r="N9" s="52">
        <v>15</v>
      </c>
      <c r="O9" s="262"/>
      <c r="Q9" s="263"/>
      <c r="R9" s="270">
        <v>0.95</v>
      </c>
      <c r="S9" s="264">
        <f>S$4/1.96</f>
        <v>1.0204081632653061</v>
      </c>
      <c r="T9" s="208" t="s">
        <v>75</v>
      </c>
      <c r="U9" s="262"/>
    </row>
    <row r="10" spans="1:21" ht="15" customHeight="1" x14ac:dyDescent="0.2">
      <c r="B10" s="258" t="s">
        <v>107</v>
      </c>
      <c r="C10" s="209" t="s">
        <v>89</v>
      </c>
      <c r="D10" s="271">
        <v>204.22120000000001</v>
      </c>
      <c r="E10" s="52">
        <v>204.22120000000001</v>
      </c>
      <c r="F10" s="72">
        <v>204.22500000000002</v>
      </c>
      <c r="G10" s="52">
        <v>204.22120000000001</v>
      </c>
      <c r="H10" s="52">
        <v>204.22120000000001</v>
      </c>
      <c r="I10" s="52">
        <v>204.22120000000001</v>
      </c>
      <c r="J10" s="52">
        <v>204.22120000000001</v>
      </c>
      <c r="K10" s="52">
        <v>204.22120000000001</v>
      </c>
      <c r="L10" s="52">
        <v>204.22120000000001</v>
      </c>
      <c r="M10" s="52">
        <v>204.22120000000001</v>
      </c>
      <c r="N10" s="52">
        <v>204.22120000000001</v>
      </c>
      <c r="O10" s="262"/>
      <c r="Q10" s="263"/>
      <c r="R10" s="268" t="s">
        <v>76</v>
      </c>
      <c r="S10" s="264">
        <f>S$4/2</f>
        <v>1</v>
      </c>
      <c r="T10" s="208" t="s">
        <v>75</v>
      </c>
      <c r="U10" s="262"/>
    </row>
    <row r="11" spans="1:21" ht="15" customHeight="1" x14ac:dyDescent="0.2">
      <c r="B11" s="258" t="s">
        <v>108</v>
      </c>
      <c r="C11" s="209" t="s">
        <v>91</v>
      </c>
      <c r="D11" s="271">
        <v>18.64</v>
      </c>
      <c r="E11" s="52">
        <v>18.64</v>
      </c>
      <c r="F11" s="52">
        <v>18.64</v>
      </c>
      <c r="G11" s="72">
        <v>18.655000000000001</v>
      </c>
      <c r="H11" s="52">
        <v>18.64</v>
      </c>
      <c r="I11" s="52">
        <v>18.64</v>
      </c>
      <c r="J11" s="52">
        <v>18.64</v>
      </c>
      <c r="K11" s="52">
        <v>18.64</v>
      </c>
      <c r="L11" s="52">
        <v>18.64</v>
      </c>
      <c r="M11" s="52">
        <v>18.64</v>
      </c>
      <c r="N11" s="52">
        <v>18.64</v>
      </c>
      <c r="O11" s="262"/>
      <c r="Q11" s="263"/>
      <c r="R11" s="270">
        <v>0.99</v>
      </c>
      <c r="S11" s="264">
        <f>S$4/2.58</f>
        <v>0.77519379844961234</v>
      </c>
      <c r="T11" s="208" t="s">
        <v>75</v>
      </c>
      <c r="U11" s="262"/>
    </row>
    <row r="12" spans="1:21" ht="15" customHeight="1" x14ac:dyDescent="0.2">
      <c r="B12" s="258" t="s">
        <v>109</v>
      </c>
      <c r="C12" s="209" t="s">
        <v>92</v>
      </c>
      <c r="D12" s="271">
        <v>14.89</v>
      </c>
      <c r="E12" s="52">
        <v>14.89</v>
      </c>
      <c r="F12" s="52">
        <v>14.89</v>
      </c>
      <c r="G12" s="52">
        <v>14.89</v>
      </c>
      <c r="H12" s="72">
        <v>14.904</v>
      </c>
      <c r="I12" s="52">
        <v>14.89</v>
      </c>
      <c r="J12" s="52">
        <v>14.89</v>
      </c>
      <c r="K12" s="52">
        <v>14.89</v>
      </c>
      <c r="L12" s="52">
        <v>14.89</v>
      </c>
      <c r="M12" s="52">
        <v>14.89</v>
      </c>
      <c r="N12" s="52">
        <v>14.89</v>
      </c>
      <c r="O12" s="262"/>
      <c r="Q12" s="263"/>
      <c r="R12" s="268" t="s">
        <v>77</v>
      </c>
      <c r="S12" s="264">
        <f>S$4/3</f>
        <v>0.66666666666666663</v>
      </c>
      <c r="T12" s="208" t="s">
        <v>75</v>
      </c>
      <c r="U12" s="262"/>
    </row>
    <row r="13" spans="1:21" ht="15" customHeight="1" x14ac:dyDescent="0.2">
      <c r="B13" s="258" t="s">
        <v>110</v>
      </c>
      <c r="C13" s="209" t="s">
        <v>93</v>
      </c>
      <c r="D13" s="271">
        <v>1</v>
      </c>
      <c r="E13" s="52">
        <v>1</v>
      </c>
      <c r="F13" s="52">
        <v>1</v>
      </c>
      <c r="G13" s="52">
        <v>1</v>
      </c>
      <c r="H13" s="52">
        <v>1</v>
      </c>
      <c r="I13" s="72">
        <v>1.0002899999999999</v>
      </c>
      <c r="J13" s="52">
        <v>1</v>
      </c>
      <c r="K13" s="52">
        <v>1</v>
      </c>
      <c r="L13" s="52">
        <v>1</v>
      </c>
      <c r="M13" s="52">
        <v>1</v>
      </c>
      <c r="N13" s="52">
        <v>1</v>
      </c>
      <c r="O13" s="262"/>
      <c r="Q13" s="263"/>
      <c r="R13" s="268" t="s">
        <v>78</v>
      </c>
      <c r="S13" s="264">
        <f>S$4/1.732</f>
        <v>1.1547344110854503</v>
      </c>
      <c r="T13" s="208" t="s">
        <v>75</v>
      </c>
      <c r="U13" s="262"/>
    </row>
    <row r="14" spans="1:21" ht="15" customHeight="1" x14ac:dyDescent="0.2">
      <c r="B14" s="258" t="s">
        <v>111</v>
      </c>
      <c r="C14" s="209" t="s">
        <v>94</v>
      </c>
      <c r="D14" s="271">
        <v>0.38879999999999998</v>
      </c>
      <c r="E14" s="52">
        <v>0.38879999999999998</v>
      </c>
      <c r="F14" s="52">
        <v>0.38879999999999998</v>
      </c>
      <c r="G14" s="52">
        <v>0.38879999999999998</v>
      </c>
      <c r="H14" s="52">
        <v>0.38879999999999998</v>
      </c>
      <c r="I14" s="52">
        <v>0.38879999999999998</v>
      </c>
      <c r="J14" s="72">
        <v>0.38891999999999999</v>
      </c>
      <c r="K14" s="52">
        <v>0.38879999999999998</v>
      </c>
      <c r="L14" s="52">
        <v>0.38879999999999998</v>
      </c>
      <c r="M14" s="52">
        <v>0.38879999999999998</v>
      </c>
      <c r="N14" s="52">
        <v>0.38879999999999998</v>
      </c>
      <c r="O14" s="262"/>
      <c r="Q14" s="263"/>
      <c r="R14" s="268" t="s">
        <v>79</v>
      </c>
      <c r="S14" s="264">
        <f>S$4/2.449</f>
        <v>0.81665986116782363</v>
      </c>
      <c r="T14" s="208" t="s">
        <v>75</v>
      </c>
      <c r="U14" s="262"/>
    </row>
    <row r="15" spans="1:21" ht="15" customHeight="1" thickBot="1" x14ac:dyDescent="0.25">
      <c r="B15" s="258" t="s">
        <v>112</v>
      </c>
      <c r="C15" s="209" t="s">
        <v>95</v>
      </c>
      <c r="D15" s="271">
        <v>1</v>
      </c>
      <c r="E15" s="52">
        <v>1</v>
      </c>
      <c r="F15" s="52">
        <v>1</v>
      </c>
      <c r="G15" s="52">
        <v>1</v>
      </c>
      <c r="H15" s="52">
        <v>1</v>
      </c>
      <c r="I15" s="52">
        <v>1</v>
      </c>
      <c r="J15" s="52">
        <v>1</v>
      </c>
      <c r="K15" s="72">
        <v>1.0009999999999999</v>
      </c>
      <c r="L15" s="52">
        <v>1</v>
      </c>
      <c r="M15" s="52">
        <v>1</v>
      </c>
      <c r="N15" s="52">
        <v>1</v>
      </c>
      <c r="O15" s="262"/>
      <c r="Q15" s="272"/>
      <c r="R15" s="273"/>
      <c r="S15" s="273"/>
      <c r="T15" s="273"/>
      <c r="U15" s="274"/>
    </row>
    <row r="16" spans="1:21" ht="15" customHeight="1" x14ac:dyDescent="0.2">
      <c r="B16" s="258" t="s">
        <v>113</v>
      </c>
      <c r="C16" s="209" t="s">
        <v>128</v>
      </c>
      <c r="D16" s="271">
        <v>1</v>
      </c>
      <c r="E16" s="52">
        <v>1</v>
      </c>
      <c r="F16" s="52">
        <v>1</v>
      </c>
      <c r="G16" s="52">
        <v>1</v>
      </c>
      <c r="H16" s="52">
        <v>1</v>
      </c>
      <c r="I16" s="52">
        <v>1</v>
      </c>
      <c r="J16" s="52">
        <v>1</v>
      </c>
      <c r="K16" s="52">
        <v>1</v>
      </c>
      <c r="L16" s="72">
        <v>1</v>
      </c>
      <c r="M16" s="52">
        <v>1</v>
      </c>
      <c r="N16" s="52">
        <v>1</v>
      </c>
      <c r="O16" s="262"/>
    </row>
    <row r="17" spans="2:17" ht="15" customHeight="1" x14ac:dyDescent="0.2">
      <c r="B17" s="258" t="s">
        <v>114</v>
      </c>
      <c r="C17" s="209" t="s">
        <v>128</v>
      </c>
      <c r="D17" s="271">
        <v>1</v>
      </c>
      <c r="E17" s="52">
        <v>1</v>
      </c>
      <c r="F17" s="52">
        <v>1</v>
      </c>
      <c r="G17" s="52">
        <v>1</v>
      </c>
      <c r="H17" s="52">
        <v>1</v>
      </c>
      <c r="I17" s="52">
        <v>1</v>
      </c>
      <c r="J17" s="52">
        <v>1</v>
      </c>
      <c r="K17" s="52">
        <v>1</v>
      </c>
      <c r="L17" s="52">
        <v>1</v>
      </c>
      <c r="M17" s="72">
        <v>1</v>
      </c>
      <c r="N17" s="52">
        <v>1</v>
      </c>
      <c r="O17" s="262"/>
    </row>
    <row r="18" spans="2:17" ht="15" customHeight="1" x14ac:dyDescent="0.2">
      <c r="B18" s="258" t="s">
        <v>115</v>
      </c>
      <c r="C18" s="209" t="s">
        <v>128</v>
      </c>
      <c r="D18" s="271">
        <v>1</v>
      </c>
      <c r="E18" s="52">
        <v>1</v>
      </c>
      <c r="F18" s="52">
        <v>1</v>
      </c>
      <c r="G18" s="52">
        <v>1</v>
      </c>
      <c r="H18" s="52">
        <v>1</v>
      </c>
      <c r="I18" s="52">
        <v>1</v>
      </c>
      <c r="J18" s="52">
        <v>1</v>
      </c>
      <c r="K18" s="52">
        <v>1</v>
      </c>
      <c r="L18" s="52">
        <v>1</v>
      </c>
      <c r="M18" s="52">
        <v>1</v>
      </c>
      <c r="N18" s="72">
        <v>1</v>
      </c>
      <c r="O18" s="262"/>
    </row>
    <row r="19" spans="2:17" ht="6" customHeight="1" x14ac:dyDescent="0.2">
      <c r="B19" s="258"/>
      <c r="C19" s="259"/>
      <c r="D19" s="259"/>
      <c r="E19" s="259"/>
      <c r="F19" s="259"/>
      <c r="G19" s="259"/>
      <c r="H19" s="259"/>
      <c r="I19" s="259"/>
      <c r="J19" s="259"/>
      <c r="K19" s="259"/>
      <c r="L19" s="259"/>
      <c r="M19" s="259"/>
      <c r="N19" s="259"/>
      <c r="O19" s="262"/>
    </row>
    <row r="20" spans="2:17" ht="18" customHeight="1" x14ac:dyDescent="0.2">
      <c r="B20" s="258"/>
      <c r="C20" s="159" t="s">
        <v>69</v>
      </c>
      <c r="D20" s="210" t="s">
        <v>88</v>
      </c>
      <c r="E20" s="160" t="s">
        <v>106</v>
      </c>
      <c r="F20" s="160" t="s">
        <v>107</v>
      </c>
      <c r="G20" s="160" t="s">
        <v>108</v>
      </c>
      <c r="H20" s="160" t="s">
        <v>109</v>
      </c>
      <c r="I20" s="160" t="s">
        <v>110</v>
      </c>
      <c r="J20" s="160" t="s">
        <v>111</v>
      </c>
      <c r="K20" s="160" t="s">
        <v>112</v>
      </c>
      <c r="L20" s="160" t="s">
        <v>113</v>
      </c>
      <c r="M20" s="160" t="s">
        <v>114</v>
      </c>
      <c r="N20" s="160" t="s">
        <v>115</v>
      </c>
      <c r="O20" s="262"/>
    </row>
    <row r="21" spans="2:17" ht="6" customHeight="1" x14ac:dyDescent="0.2">
      <c r="B21" s="258"/>
      <c r="C21" s="159"/>
      <c r="D21" s="53"/>
      <c r="E21" s="159"/>
      <c r="F21" s="159"/>
      <c r="G21" s="159"/>
      <c r="H21" s="159"/>
      <c r="I21" s="159"/>
      <c r="J21" s="159"/>
      <c r="K21" s="159"/>
      <c r="L21" s="159"/>
      <c r="M21" s="159"/>
      <c r="N21" s="159"/>
      <c r="O21" s="262"/>
    </row>
    <row r="22" spans="2:17" ht="18" customHeight="1" thickBot="1" x14ac:dyDescent="0.4">
      <c r="B22" s="258"/>
      <c r="C22" s="161" t="s">
        <v>117</v>
      </c>
      <c r="D22" s="318">
        <v>0.10138716120227423</v>
      </c>
      <c r="E22" s="318">
        <v>0.10131286510120002</v>
      </c>
      <c r="F22" s="318">
        <v>0.10138527469860148</v>
      </c>
      <c r="G22" s="318">
        <v>0.10130563842457206</v>
      </c>
      <c r="H22" s="318">
        <v>0.10148248828466723</v>
      </c>
      <c r="I22" s="318">
        <v>0.10141656347902288</v>
      </c>
      <c r="J22" s="318">
        <v>0.10141845353597866</v>
      </c>
      <c r="K22" s="318">
        <v>0.1014885483634765</v>
      </c>
      <c r="L22" s="318">
        <v>0.10138716120227423</v>
      </c>
      <c r="M22" s="318">
        <v>0.10138716120227423</v>
      </c>
      <c r="N22" s="318">
        <v>0.10138716120227423</v>
      </c>
      <c r="O22" s="262"/>
      <c r="Q22" s="251" t="s">
        <v>135</v>
      </c>
    </row>
    <row r="23" spans="2:17" ht="18" customHeight="1" thickTop="1" x14ac:dyDescent="0.2">
      <c r="B23" s="258"/>
      <c r="C23" s="319" t="s">
        <v>82</v>
      </c>
      <c r="D23" s="320">
        <v>1.8025229948901438E-3</v>
      </c>
      <c r="E23" s="320">
        <v>7.3333333333333334E-4</v>
      </c>
      <c r="F23" s="320">
        <v>1.8607274856870882E-5</v>
      </c>
      <c r="G23" s="320">
        <v>8.0472103004291845E-4</v>
      </c>
      <c r="H23" s="320">
        <v>9.4022834116856951E-4</v>
      </c>
      <c r="I23" s="320">
        <v>2.9E-4</v>
      </c>
      <c r="J23" s="320">
        <v>3.0864197530864202E-4</v>
      </c>
      <c r="K23" s="320">
        <v>1E-3</v>
      </c>
      <c r="L23" s="320">
        <v>0</v>
      </c>
      <c r="M23" s="320">
        <v>0</v>
      </c>
      <c r="N23" s="320">
        <v>0</v>
      </c>
      <c r="O23" s="262"/>
      <c r="Q23" s="251" t="s">
        <v>136</v>
      </c>
    </row>
    <row r="24" spans="2:17" ht="18" customHeight="1" thickBot="1" x14ac:dyDescent="0.3">
      <c r="B24" s="258"/>
      <c r="C24" s="321" t="s">
        <v>7</v>
      </c>
      <c r="D24" s="322">
        <v>1.8275268945373312E-4</v>
      </c>
      <c r="E24" s="101" t="s">
        <v>88</v>
      </c>
      <c r="F24" s="101"/>
      <c r="G24" s="101"/>
      <c r="H24" s="101"/>
      <c r="I24" s="101"/>
      <c r="J24" s="101"/>
      <c r="K24" s="101"/>
      <c r="L24" s="101"/>
      <c r="M24" s="101"/>
      <c r="N24" s="101"/>
      <c r="O24" s="262"/>
    </row>
    <row r="25" spans="2:17" ht="6" customHeight="1" thickTop="1" x14ac:dyDescent="0.2">
      <c r="B25" s="258"/>
      <c r="C25" s="276"/>
      <c r="D25" s="275"/>
      <c r="E25" s="275"/>
      <c r="F25" s="275"/>
      <c r="G25" s="275"/>
      <c r="H25" s="275"/>
      <c r="I25" s="275"/>
      <c r="J25" s="275"/>
      <c r="K25" s="275"/>
      <c r="L25" s="275"/>
      <c r="M25" s="275"/>
      <c r="N25" s="275"/>
      <c r="O25" s="262"/>
    </row>
    <row r="26" spans="2:17" ht="18" customHeight="1" x14ac:dyDescent="0.2">
      <c r="B26" s="258"/>
      <c r="C26" s="193" t="s">
        <v>124</v>
      </c>
      <c r="D26" s="277"/>
      <c r="E26" s="277"/>
      <c r="F26" s="277"/>
      <c r="G26" s="277"/>
      <c r="H26" s="277"/>
      <c r="I26" s="277"/>
      <c r="J26" s="277"/>
      <c r="K26" s="277"/>
      <c r="L26" s="277"/>
      <c r="M26" s="277"/>
      <c r="N26" s="277"/>
      <c r="O26" s="262"/>
    </row>
    <row r="27" spans="2:17" ht="6" customHeight="1" thickBot="1" x14ac:dyDescent="0.25">
      <c r="B27" s="278"/>
      <c r="C27" s="279"/>
      <c r="D27" s="280"/>
      <c r="E27" s="280"/>
      <c r="F27" s="280"/>
      <c r="G27" s="280"/>
      <c r="H27" s="280"/>
      <c r="I27" s="280"/>
      <c r="J27" s="280"/>
      <c r="K27" s="280"/>
      <c r="L27" s="280"/>
      <c r="M27" s="280"/>
      <c r="N27" s="280"/>
      <c r="O27" s="274"/>
    </row>
    <row r="28" spans="2:17" ht="18" customHeight="1" thickBot="1" x14ac:dyDescent="0.25">
      <c r="B28" s="205" t="s">
        <v>120</v>
      </c>
    </row>
    <row r="29" spans="2:17" ht="18" customHeight="1" x14ac:dyDescent="0.2">
      <c r="B29" s="281"/>
      <c r="C29" s="282" t="s">
        <v>26</v>
      </c>
      <c r="D29" s="162"/>
      <c r="E29" s="283"/>
      <c r="F29" s="283"/>
      <c r="G29" s="283"/>
      <c r="H29" s="283"/>
      <c r="I29" s="283"/>
      <c r="J29" s="284"/>
    </row>
    <row r="30" spans="2:17" ht="18" customHeight="1" thickBot="1" x14ac:dyDescent="0.25">
      <c r="B30" s="163" t="s">
        <v>14</v>
      </c>
      <c r="C30" s="194" t="s">
        <v>102</v>
      </c>
      <c r="D30" s="102" t="s">
        <v>88</v>
      </c>
      <c r="E30" s="164"/>
      <c r="F30" s="285"/>
      <c r="G30" s="285"/>
      <c r="H30" s="285"/>
      <c r="I30" s="285"/>
      <c r="J30" s="286"/>
    </row>
    <row r="31" spans="2:17" ht="12.75" customHeight="1" x14ac:dyDescent="0.2">
      <c r="B31" s="163"/>
      <c r="C31" s="188"/>
      <c r="D31" s="179"/>
      <c r="E31" s="164"/>
      <c r="F31" s="285"/>
      <c r="G31" s="285"/>
      <c r="H31" s="285"/>
      <c r="I31" s="285"/>
      <c r="J31" s="286"/>
    </row>
    <row r="32" spans="2:17" ht="18" customHeight="1" x14ac:dyDescent="0.2">
      <c r="B32" s="165"/>
      <c r="C32" s="166"/>
      <c r="D32" s="177" t="s">
        <v>99</v>
      </c>
      <c r="E32" s="166" t="s">
        <v>138</v>
      </c>
      <c r="F32" s="167" t="s">
        <v>139</v>
      </c>
      <c r="G32" s="138" t="s">
        <v>27</v>
      </c>
      <c r="H32" s="285"/>
      <c r="I32" s="285"/>
      <c r="J32" s="286"/>
    </row>
    <row r="33" spans="2:10" ht="18" customHeight="1" x14ac:dyDescent="0.2">
      <c r="B33" s="165"/>
      <c r="C33" s="139" t="s">
        <v>67</v>
      </c>
      <c r="D33" s="140" t="s">
        <v>100</v>
      </c>
      <c r="E33" s="168" t="s">
        <v>88</v>
      </c>
      <c r="F33" s="169"/>
      <c r="G33" s="143" t="s">
        <v>28</v>
      </c>
      <c r="H33" s="285"/>
      <c r="I33" s="285"/>
      <c r="J33" s="286"/>
    </row>
    <row r="34" spans="2:10" ht="18" customHeight="1" x14ac:dyDescent="0.2">
      <c r="B34" s="163" t="s">
        <v>15</v>
      </c>
      <c r="C34" s="198" t="s">
        <v>90</v>
      </c>
      <c r="D34" s="197">
        <v>1.0999999999999999E-2</v>
      </c>
      <c r="E34" s="195" t="s">
        <v>101</v>
      </c>
      <c r="F34" s="175">
        <v>7.4296101074206033E-5</v>
      </c>
      <c r="G34" s="144">
        <v>40.598962335631711</v>
      </c>
      <c r="H34" s="287">
        <v>0.10131286510120001</v>
      </c>
      <c r="I34" s="288">
        <v>7.4296101074219911E-5</v>
      </c>
      <c r="J34" s="286"/>
    </row>
    <row r="35" spans="2:10" ht="18" customHeight="1" x14ac:dyDescent="0.2">
      <c r="B35" s="163" t="s">
        <v>16</v>
      </c>
      <c r="C35" s="199" t="s">
        <v>89</v>
      </c>
      <c r="D35" s="197">
        <v>3.8E-3</v>
      </c>
      <c r="E35" s="196" t="s">
        <v>102</v>
      </c>
      <c r="F35" s="175">
        <v>1.886503672748896E-6</v>
      </c>
      <c r="G35" s="144">
        <v>1.0308763239065006</v>
      </c>
      <c r="H35" s="287">
        <v>0.10138527469860147</v>
      </c>
      <c r="I35" s="288">
        <v>1.8865036727627738E-6</v>
      </c>
      <c r="J35" s="286"/>
    </row>
    <row r="36" spans="2:10" ht="18" customHeight="1" x14ac:dyDescent="0.2">
      <c r="B36" s="163" t="s">
        <v>17</v>
      </c>
      <c r="C36" s="199" t="s">
        <v>91</v>
      </c>
      <c r="D36" s="197">
        <v>1.4999999999999999E-2</v>
      </c>
      <c r="E36" s="196" t="s">
        <v>101</v>
      </c>
      <c r="F36" s="175">
        <v>8.1522777702167093E-5</v>
      </c>
      <c r="G36" s="144">
        <v>44.547965957468357</v>
      </c>
      <c r="H36" s="287">
        <v>0.10130563842457206</v>
      </c>
      <c r="I36" s="288">
        <v>8.1522777702167093E-5</v>
      </c>
      <c r="J36" s="286"/>
    </row>
    <row r="37" spans="2:10" ht="18" customHeight="1" x14ac:dyDescent="0.2">
      <c r="B37" s="163" t="s">
        <v>18</v>
      </c>
      <c r="C37" s="199" t="s">
        <v>92</v>
      </c>
      <c r="D37" s="197">
        <v>1.4E-2</v>
      </c>
      <c r="E37" s="196" t="s">
        <v>103</v>
      </c>
      <c r="F37" s="175">
        <v>9.5327082393001361E-5</v>
      </c>
      <c r="G37" s="144">
        <v>52.0913018540991</v>
      </c>
      <c r="H37" s="287">
        <v>0.10148248828466723</v>
      </c>
      <c r="I37" s="288">
        <v>9.5327082393001361E-5</v>
      </c>
      <c r="J37" s="286"/>
    </row>
    <row r="38" spans="2:10" ht="18" customHeight="1" x14ac:dyDescent="0.2">
      <c r="B38" s="163" t="s">
        <v>19</v>
      </c>
      <c r="C38" s="199" t="s">
        <v>93</v>
      </c>
      <c r="D38" s="197">
        <v>2.9E-4</v>
      </c>
      <c r="E38" s="196" t="s">
        <v>102</v>
      </c>
      <c r="F38" s="175">
        <v>2.9402276748649592E-5</v>
      </c>
      <c r="G38" s="144">
        <v>16.066817895436934</v>
      </c>
      <c r="H38" s="287">
        <v>0.10141656347902288</v>
      </c>
      <c r="I38" s="288">
        <v>2.9402276748649592E-5</v>
      </c>
      <c r="J38" s="286"/>
    </row>
    <row r="39" spans="2:10" ht="18" customHeight="1" x14ac:dyDescent="0.2">
      <c r="B39" s="163" t="s">
        <v>20</v>
      </c>
      <c r="C39" s="199" t="s">
        <v>94</v>
      </c>
      <c r="D39" s="197">
        <v>1.2E-4</v>
      </c>
      <c r="E39" s="196" t="s">
        <v>102</v>
      </c>
      <c r="F39" s="175">
        <v>3.1292333704427411E-5</v>
      </c>
      <c r="G39" s="144">
        <v>17.099635904058694</v>
      </c>
      <c r="H39" s="287">
        <v>0.10141845353597866</v>
      </c>
      <c r="I39" s="288">
        <v>3.1292333704427411E-5</v>
      </c>
      <c r="J39" s="286"/>
    </row>
    <row r="40" spans="2:10" ht="18" customHeight="1" x14ac:dyDescent="0.2">
      <c r="B40" s="163" t="s">
        <v>21</v>
      </c>
      <c r="C40" s="199" t="s">
        <v>95</v>
      </c>
      <c r="D40" s="197">
        <v>1E-3</v>
      </c>
      <c r="E40" s="196" t="s">
        <v>103</v>
      </c>
      <c r="F40" s="175">
        <v>1.0138716120226821E-4</v>
      </c>
      <c r="G40" s="144">
        <v>55.402820329108302</v>
      </c>
      <c r="H40" s="287">
        <v>0.1014885483634765</v>
      </c>
      <c r="I40" s="288">
        <v>1.0138716120226821E-4</v>
      </c>
      <c r="J40" s="286"/>
    </row>
    <row r="41" spans="2:10" ht="18" customHeight="1" x14ac:dyDescent="0.2">
      <c r="B41" s="163" t="s">
        <v>22</v>
      </c>
      <c r="C41" s="67" t="s">
        <v>128</v>
      </c>
      <c r="D41" s="71">
        <v>0</v>
      </c>
      <c r="E41" s="95" t="s">
        <v>102</v>
      </c>
      <c r="F41" s="175">
        <v>0</v>
      </c>
      <c r="G41" s="144">
        <v>0</v>
      </c>
      <c r="H41" s="287" t="s">
        <v>85</v>
      </c>
      <c r="I41" s="288" t="s">
        <v>85</v>
      </c>
      <c r="J41" s="286"/>
    </row>
    <row r="42" spans="2:10" ht="18" customHeight="1" x14ac:dyDescent="0.2">
      <c r="B42" s="163" t="s">
        <v>23</v>
      </c>
      <c r="C42" s="67" t="s">
        <v>128</v>
      </c>
      <c r="D42" s="71">
        <v>0</v>
      </c>
      <c r="E42" s="95" t="s">
        <v>102</v>
      </c>
      <c r="F42" s="175">
        <v>0</v>
      </c>
      <c r="G42" s="144">
        <v>0</v>
      </c>
      <c r="H42" s="287" t="s">
        <v>85</v>
      </c>
      <c r="I42" s="288" t="s">
        <v>85</v>
      </c>
      <c r="J42" s="286"/>
    </row>
    <row r="43" spans="2:10" ht="18" customHeight="1" x14ac:dyDescent="0.2">
      <c r="B43" s="163" t="s">
        <v>24</v>
      </c>
      <c r="C43" s="68" t="s">
        <v>128</v>
      </c>
      <c r="D43" s="187">
        <v>0</v>
      </c>
      <c r="E43" s="96" t="s">
        <v>102</v>
      </c>
      <c r="F43" s="175">
        <v>0</v>
      </c>
      <c r="G43" s="144">
        <v>0</v>
      </c>
      <c r="H43" s="287" t="s">
        <v>85</v>
      </c>
      <c r="I43" s="288" t="s">
        <v>85</v>
      </c>
      <c r="J43" s="286"/>
    </row>
    <row r="44" spans="2:10" ht="9" customHeight="1" x14ac:dyDescent="0.2">
      <c r="B44" s="163"/>
      <c r="C44" s="190"/>
      <c r="D44" s="191"/>
      <c r="E44" s="191"/>
      <c r="F44" s="192"/>
      <c r="G44" s="189"/>
      <c r="H44" s="287"/>
      <c r="I44" s="288"/>
      <c r="J44" s="286"/>
    </row>
    <row r="45" spans="2:10" x14ac:dyDescent="0.2">
      <c r="B45" s="289"/>
      <c r="C45" s="170" t="s">
        <v>3</v>
      </c>
      <c r="D45" s="200" t="s">
        <v>104</v>
      </c>
      <c r="E45" s="172" t="s">
        <v>88</v>
      </c>
      <c r="F45" s="285"/>
      <c r="G45" s="285"/>
      <c r="H45" s="285"/>
      <c r="I45" s="285"/>
      <c r="J45" s="286"/>
    </row>
    <row r="46" spans="2:10" x14ac:dyDescent="0.2">
      <c r="B46" s="289"/>
      <c r="C46" s="170" t="s">
        <v>4</v>
      </c>
      <c r="D46" s="171" t="s">
        <v>96</v>
      </c>
      <c r="E46" s="172" t="s">
        <v>86</v>
      </c>
      <c r="F46" s="285"/>
      <c r="G46" s="285"/>
      <c r="H46" s="285"/>
      <c r="I46" s="285"/>
      <c r="J46" s="286"/>
    </row>
    <row r="47" spans="2:10" ht="9" customHeight="1" x14ac:dyDescent="0.2">
      <c r="B47" s="289"/>
      <c r="C47" s="285"/>
      <c r="D47" s="285"/>
      <c r="E47" s="285"/>
      <c r="F47" s="285"/>
      <c r="G47" s="285"/>
      <c r="H47" s="285"/>
      <c r="I47" s="285"/>
      <c r="J47" s="286"/>
    </row>
    <row r="48" spans="2:10" x14ac:dyDescent="0.2">
      <c r="B48" s="289"/>
      <c r="C48" s="288" t="s">
        <v>12</v>
      </c>
      <c r="D48" s="290">
        <v>2</v>
      </c>
      <c r="E48" s="285"/>
      <c r="F48" s="285"/>
      <c r="G48" s="285"/>
      <c r="H48" s="285"/>
      <c r="I48" s="285"/>
      <c r="J48" s="286"/>
    </row>
    <row r="49" spans="2:10" ht="9" customHeight="1" x14ac:dyDescent="0.2">
      <c r="B49" s="289"/>
      <c r="C49" s="288"/>
      <c r="D49" s="291"/>
      <c r="E49" s="285"/>
      <c r="F49" s="285"/>
      <c r="G49" s="285"/>
      <c r="H49" s="285"/>
      <c r="I49" s="285"/>
      <c r="J49" s="286"/>
    </row>
    <row r="50" spans="2:10" ht="15" x14ac:dyDescent="0.25">
      <c r="B50" s="289"/>
      <c r="C50" s="150" t="s">
        <v>5</v>
      </c>
      <c r="D50" s="201" t="s">
        <v>105</v>
      </c>
      <c r="E50" s="152"/>
      <c r="F50" s="349" t="s">
        <v>97</v>
      </c>
      <c r="G50" s="349"/>
      <c r="H50" s="285"/>
      <c r="I50" s="285"/>
      <c r="J50" s="286"/>
    </row>
    <row r="51" spans="2:10" ht="6" customHeight="1" x14ac:dyDescent="0.25">
      <c r="B51" s="289"/>
      <c r="C51" s="150"/>
      <c r="D51" s="150"/>
      <c r="E51" s="152"/>
      <c r="F51" s="292"/>
      <c r="G51" s="292"/>
      <c r="H51" s="285"/>
      <c r="I51" s="285"/>
      <c r="J51" s="286"/>
    </row>
    <row r="52" spans="2:10" ht="15" x14ac:dyDescent="0.25">
      <c r="B52" s="203" t="s">
        <v>118</v>
      </c>
      <c r="C52" s="293"/>
      <c r="D52" s="202"/>
      <c r="E52" s="202"/>
      <c r="F52" s="202"/>
      <c r="G52" s="294"/>
      <c r="H52" s="293"/>
      <c r="I52" s="293"/>
      <c r="J52" s="295"/>
    </row>
    <row r="53" spans="2:10" ht="15" x14ac:dyDescent="0.25">
      <c r="B53" s="203" t="s">
        <v>125</v>
      </c>
      <c r="C53" s="293"/>
      <c r="D53" s="202"/>
      <c r="E53" s="202"/>
      <c r="F53" s="202"/>
      <c r="G53" s="294"/>
      <c r="H53" s="293"/>
      <c r="I53" s="293"/>
      <c r="J53" s="295"/>
    </row>
    <row r="54" spans="2:10" ht="9" customHeight="1" thickBot="1" x14ac:dyDescent="0.25">
      <c r="B54" s="296"/>
      <c r="C54" s="297"/>
      <c r="D54" s="297"/>
      <c r="E54" s="297"/>
      <c r="F54" s="297"/>
      <c r="G54" s="297"/>
      <c r="H54" s="297"/>
      <c r="I54" s="297"/>
      <c r="J54" s="298"/>
    </row>
  </sheetData>
  <sheetProtection sheet="1" objects="1" scenarios="1"/>
  <mergeCells count="1">
    <mergeCell ref="F50:G50"/>
  </mergeCells>
  <dataValidations count="1">
    <dataValidation type="list" allowBlank="1" showInputMessage="1" showErrorMessage="1" sqref="S5 E5:N5">
      <formula1>"1 s,95%,2 s,99%,3 s,Rechteck,Dreieck"</formula1>
    </dataValidation>
  </dataValidations>
  <pageMargins left="0" right="0" top="0.78740157480314965" bottom="0.59055118110236227" header="0.31496062992125984" footer="0.31496062992125984"/>
  <pageSetup paperSize="9" scale="64" orientation="landscape" horizontalDpi="0" verticalDpi="0"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dimension ref="A1:CD70"/>
  <sheetViews>
    <sheetView workbookViewId="0">
      <selection activeCell="D2" sqref="D2:E2"/>
    </sheetView>
  </sheetViews>
  <sheetFormatPr baseColWidth="10" defaultRowHeight="12.75" x14ac:dyDescent="0.2"/>
  <cols>
    <col min="1" max="1" width="7" style="5" customWidth="1"/>
    <col min="2" max="2" width="16" style="5" customWidth="1"/>
    <col min="3" max="4" width="10.7109375" style="5" customWidth="1"/>
    <col min="5" max="5" width="8.42578125" style="5" customWidth="1"/>
    <col min="6" max="6" width="4.28515625" style="5" customWidth="1"/>
    <col min="7" max="7" width="11.42578125" style="5"/>
    <col min="8" max="8" width="14.5703125" style="5" customWidth="1"/>
    <col min="9" max="9" width="11.42578125" style="5"/>
    <col min="10" max="10" width="3.42578125" style="5" customWidth="1"/>
    <col min="11" max="82" width="11.42578125" style="4"/>
    <col min="83" max="16384" width="11.42578125" style="5"/>
  </cols>
  <sheetData>
    <row r="1" spans="1:11" s="3" customFormat="1" ht="18.75" customHeight="1" x14ac:dyDescent="0.25">
      <c r="A1" s="77"/>
      <c r="B1" s="78"/>
      <c r="C1" s="79"/>
      <c r="D1" s="308" t="s">
        <v>133</v>
      </c>
      <c r="E1" s="309"/>
      <c r="F1" s="310"/>
      <c r="G1" s="311"/>
      <c r="H1" s="311"/>
      <c r="I1" s="312"/>
      <c r="J1" s="2"/>
      <c r="K1" s="5"/>
    </row>
    <row r="2" spans="1:11" s="3" customFormat="1" ht="15.75" customHeight="1" x14ac:dyDescent="0.2">
      <c r="A2" s="80"/>
      <c r="B2" s="81"/>
      <c r="C2" s="82"/>
      <c r="D2" s="110" t="s">
        <v>32</v>
      </c>
      <c r="E2" s="249" t="s">
        <v>141</v>
      </c>
      <c r="F2" s="314"/>
      <c r="G2" s="313"/>
      <c r="H2" s="313"/>
      <c r="I2" s="315"/>
      <c r="J2" s="2"/>
    </row>
    <row r="3" spans="1:11" s="3" customFormat="1" ht="15.75" customHeight="1" x14ac:dyDescent="0.2">
      <c r="A3" s="84"/>
      <c r="B3" s="85"/>
      <c r="C3" s="86"/>
      <c r="D3" s="355" t="s">
        <v>65</v>
      </c>
      <c r="E3" s="356"/>
      <c r="F3" s="359"/>
      <c r="G3" s="359"/>
      <c r="H3" s="359"/>
      <c r="I3" s="360"/>
      <c r="J3" s="2"/>
    </row>
    <row r="4" spans="1:11" s="3" customFormat="1" ht="14.25" customHeight="1" thickBot="1" x14ac:dyDescent="0.25">
      <c r="A4" s="87"/>
      <c r="B4" s="88"/>
      <c r="C4" s="89"/>
      <c r="D4" s="357"/>
      <c r="E4" s="358"/>
      <c r="F4" s="361"/>
      <c r="G4" s="361"/>
      <c r="H4" s="361"/>
      <c r="I4" s="362"/>
      <c r="J4" s="2"/>
    </row>
    <row r="5" spans="1:11" x14ac:dyDescent="0.2">
      <c r="A5" s="38" t="s">
        <v>123</v>
      </c>
      <c r="B5" s="100"/>
      <c r="C5" s="100"/>
      <c r="D5" s="100"/>
      <c r="E5" s="100"/>
      <c r="F5" s="100"/>
      <c r="G5" s="100"/>
      <c r="H5" s="100"/>
      <c r="I5" s="35"/>
      <c r="J5" s="2"/>
    </row>
    <row r="6" spans="1:11" x14ac:dyDescent="0.2">
      <c r="A6" s="37" t="s">
        <v>31</v>
      </c>
      <c r="B6" s="100"/>
      <c r="C6" s="100"/>
      <c r="D6" s="100"/>
      <c r="E6" s="100"/>
      <c r="F6" s="100"/>
      <c r="G6" s="100"/>
      <c r="H6" s="100"/>
      <c r="I6" s="35"/>
      <c r="J6" s="2"/>
    </row>
    <row r="7" spans="1:11" ht="18.75" customHeight="1" x14ac:dyDescent="0.2">
      <c r="A7" s="6"/>
      <c r="B7" s="7" t="s">
        <v>0</v>
      </c>
      <c r="C7" s="8"/>
      <c r="D7" s="8"/>
      <c r="E7" s="8"/>
      <c r="F7" s="8"/>
      <c r="G7" s="8"/>
      <c r="H7" s="8"/>
      <c r="I7" s="9"/>
      <c r="J7" s="2"/>
    </row>
    <row r="8" spans="1:11" x14ac:dyDescent="0.2">
      <c r="A8" s="10"/>
      <c r="B8" s="11" t="s">
        <v>8</v>
      </c>
      <c r="C8" s="3" t="s">
        <v>1</v>
      </c>
      <c r="D8" s="3"/>
      <c r="E8" s="3"/>
      <c r="F8" s="3"/>
      <c r="G8" s="3"/>
      <c r="H8" s="3"/>
      <c r="I8" s="12"/>
      <c r="J8" s="2"/>
    </row>
    <row r="9" spans="1:11" ht="15.75" x14ac:dyDescent="0.3">
      <c r="A9" s="10"/>
      <c r="B9" s="11" t="s">
        <v>9</v>
      </c>
      <c r="C9" s="3" t="s">
        <v>6</v>
      </c>
      <c r="D9" s="3"/>
      <c r="E9" s="3"/>
      <c r="F9" s="3"/>
      <c r="G9" s="3"/>
      <c r="H9" s="3"/>
      <c r="I9" s="12"/>
      <c r="J9" s="2"/>
    </row>
    <row r="10" spans="1:11" ht="15.75" x14ac:dyDescent="0.3">
      <c r="A10" s="10"/>
      <c r="B10" s="11" t="s">
        <v>10</v>
      </c>
      <c r="C10" s="3" t="s">
        <v>11</v>
      </c>
      <c r="D10" s="3"/>
      <c r="E10" s="3"/>
      <c r="F10" s="3"/>
      <c r="G10" s="3"/>
      <c r="H10" s="3"/>
      <c r="I10" s="12"/>
      <c r="J10" s="2"/>
    </row>
    <row r="11" spans="1:11" x14ac:dyDescent="0.2">
      <c r="A11" s="10"/>
      <c r="B11" s="11" t="s">
        <v>7</v>
      </c>
      <c r="C11" s="3" t="s">
        <v>2</v>
      </c>
      <c r="D11" s="3"/>
      <c r="E11" s="3"/>
      <c r="F11" s="3"/>
      <c r="G11" s="3"/>
      <c r="H11" s="3"/>
      <c r="I11" s="12"/>
      <c r="J11" s="2"/>
    </row>
    <row r="12" spans="1:11" ht="8.25" customHeight="1" x14ac:dyDescent="0.2">
      <c r="A12" s="13"/>
      <c r="B12" s="14"/>
      <c r="C12" s="15"/>
      <c r="D12" s="15"/>
      <c r="E12" s="15"/>
      <c r="F12" s="15"/>
      <c r="G12" s="15"/>
      <c r="H12" s="15"/>
      <c r="I12" s="16"/>
      <c r="J12" s="2"/>
    </row>
    <row r="13" spans="1:11" ht="19.5" customHeight="1" x14ac:dyDescent="0.2">
      <c r="A13" s="39" t="s">
        <v>33</v>
      </c>
      <c r="B13" s="8"/>
      <c r="C13" s="8"/>
      <c r="D13" s="8"/>
      <c r="E13" s="8"/>
      <c r="F13" s="8"/>
      <c r="G13" s="8"/>
      <c r="H13" s="8"/>
      <c r="I13" s="9"/>
      <c r="J13" s="2"/>
    </row>
    <row r="14" spans="1:11" x14ac:dyDescent="0.2">
      <c r="A14" s="227" t="s">
        <v>140</v>
      </c>
      <c r="B14" s="228"/>
      <c r="C14" s="228"/>
      <c r="D14" s="228"/>
      <c r="E14" s="228"/>
      <c r="F14" s="228"/>
      <c r="G14" s="228"/>
      <c r="H14" s="228"/>
      <c r="I14" s="229"/>
      <c r="J14" s="2"/>
    </row>
    <row r="15" spans="1:11" x14ac:dyDescent="0.2">
      <c r="A15" s="230" t="s">
        <v>122</v>
      </c>
      <c r="B15" s="231"/>
      <c r="C15" s="231"/>
      <c r="D15" s="231"/>
      <c r="E15" s="231"/>
      <c r="F15" s="231"/>
      <c r="G15" s="231"/>
      <c r="H15" s="231"/>
      <c r="I15" s="232"/>
      <c r="J15" s="2"/>
    </row>
    <row r="16" spans="1:11" x14ac:dyDescent="0.2">
      <c r="A16" s="17"/>
      <c r="B16" s="4"/>
      <c r="C16" s="4"/>
      <c r="D16" s="4"/>
      <c r="E16" s="4"/>
      <c r="F16" s="4"/>
      <c r="G16" s="4"/>
      <c r="H16" s="4"/>
      <c r="I16" s="4"/>
      <c r="J16" s="94"/>
    </row>
    <row r="17" spans="1:14" x14ac:dyDescent="0.2">
      <c r="A17" s="17"/>
      <c r="B17" s="18" t="s">
        <v>26</v>
      </c>
      <c r="C17" s="19"/>
      <c r="D17" s="4"/>
      <c r="E17" s="4"/>
      <c r="F17" s="4"/>
      <c r="G17" s="4"/>
      <c r="H17" s="4"/>
      <c r="I17" s="4"/>
      <c r="J17" s="2"/>
    </row>
    <row r="18" spans="1:14" ht="15" customHeight="1" thickBot="1" x14ac:dyDescent="0.25">
      <c r="A18" s="20" t="s">
        <v>14</v>
      </c>
      <c r="B18" s="305" t="s">
        <v>102</v>
      </c>
      <c r="C18" s="233" t="s">
        <v>88</v>
      </c>
      <c r="D18" s="21"/>
      <c r="E18" s="4"/>
      <c r="F18" s="4"/>
      <c r="G18" s="4"/>
      <c r="H18" s="4"/>
      <c r="I18" s="4"/>
      <c r="J18" s="2"/>
    </row>
    <row r="19" spans="1:14" ht="12.75" customHeight="1" x14ac:dyDescent="0.2">
      <c r="A19" s="20"/>
      <c r="B19" s="306"/>
      <c r="C19" s="307"/>
      <c r="D19" s="21"/>
      <c r="E19" s="4"/>
      <c r="F19" s="4"/>
      <c r="G19" s="4"/>
      <c r="H19" s="4"/>
      <c r="I19" s="4"/>
      <c r="J19" s="2"/>
    </row>
    <row r="20" spans="1:14" ht="14.25" customHeight="1" x14ac:dyDescent="0.25">
      <c r="A20" s="22"/>
      <c r="B20" s="19"/>
      <c r="C20" s="234" t="s">
        <v>99</v>
      </c>
      <c r="D20" s="19" t="s">
        <v>34</v>
      </c>
      <c r="E20" s="23" t="s">
        <v>29</v>
      </c>
      <c r="F20" s="24" t="s">
        <v>27</v>
      </c>
      <c r="G20" s="4"/>
      <c r="H20" s="4"/>
      <c r="I20" s="4"/>
      <c r="J20" s="2"/>
    </row>
    <row r="21" spans="1:14" ht="14.25" customHeight="1" x14ac:dyDescent="0.2">
      <c r="A21" s="22"/>
      <c r="B21" s="99" t="s">
        <v>67</v>
      </c>
      <c r="C21" s="235" t="s">
        <v>100</v>
      </c>
      <c r="D21" s="236" t="s">
        <v>88</v>
      </c>
      <c r="E21" s="237"/>
      <c r="F21" s="25" t="s">
        <v>28</v>
      </c>
      <c r="G21" s="4"/>
      <c r="H21" s="4"/>
      <c r="I21" s="4"/>
      <c r="J21" s="2"/>
    </row>
    <row r="22" spans="1:14" ht="18" customHeight="1" x14ac:dyDescent="0.2">
      <c r="A22" s="20" t="s">
        <v>15</v>
      </c>
      <c r="B22" s="238" t="s">
        <v>90</v>
      </c>
      <c r="C22" s="239">
        <v>1.0999999999999999E-2</v>
      </c>
      <c r="D22" s="240" t="s">
        <v>101</v>
      </c>
      <c r="E22" s="316">
        <v>7.4296101074219911E-5</v>
      </c>
      <c r="F22" s="26">
        <v>40.598962335639293</v>
      </c>
      <c r="G22" s="41">
        <v>0.10131286510120001</v>
      </c>
      <c r="H22" s="31">
        <v>7.4296101074219911E-5</v>
      </c>
      <c r="I22" s="4"/>
      <c r="J22" s="2"/>
    </row>
    <row r="23" spans="1:14" ht="18" customHeight="1" x14ac:dyDescent="0.2">
      <c r="A23" s="20" t="s">
        <v>16</v>
      </c>
      <c r="B23" s="241" t="s">
        <v>89</v>
      </c>
      <c r="C23" s="242">
        <v>3.8E-3</v>
      </c>
      <c r="D23" s="243" t="s">
        <v>102</v>
      </c>
      <c r="E23" s="316">
        <v>1.8865036727627738E-6</v>
      </c>
      <c r="F23" s="26">
        <v>1.0308763239140839</v>
      </c>
      <c r="G23" s="41">
        <v>0.10138527469860147</v>
      </c>
      <c r="H23" s="31">
        <v>1.8865036727627738E-6</v>
      </c>
      <c r="I23" s="4"/>
      <c r="J23" s="2"/>
    </row>
    <row r="24" spans="1:14" ht="18" customHeight="1" x14ac:dyDescent="0.2">
      <c r="A24" s="20" t="s">
        <v>17</v>
      </c>
      <c r="B24" s="241" t="s">
        <v>91</v>
      </c>
      <c r="C24" s="242">
        <v>1.4999999999999999E-2</v>
      </c>
      <c r="D24" s="243" t="s">
        <v>101</v>
      </c>
      <c r="E24" s="316">
        <v>8.1522777702167093E-5</v>
      </c>
      <c r="F24" s="26">
        <v>44.547965957468357</v>
      </c>
      <c r="G24" s="41">
        <v>0.10130563842457206</v>
      </c>
      <c r="H24" s="31">
        <v>8.1522777702167093E-5</v>
      </c>
      <c r="I24" s="4"/>
      <c r="J24" s="2"/>
      <c r="N24" s="40"/>
    </row>
    <row r="25" spans="1:14" ht="18" customHeight="1" x14ac:dyDescent="0.2">
      <c r="A25" s="20" t="s">
        <v>18</v>
      </c>
      <c r="B25" s="241" t="s">
        <v>92</v>
      </c>
      <c r="C25" s="242">
        <v>1.4E-2</v>
      </c>
      <c r="D25" s="243" t="s">
        <v>103</v>
      </c>
      <c r="E25" s="316">
        <v>9.5327082393001361E-5</v>
      </c>
      <c r="F25" s="26">
        <v>52.0913018540991</v>
      </c>
      <c r="G25" s="41">
        <v>0.10148248828466723</v>
      </c>
      <c r="H25" s="31">
        <v>9.5327082393001361E-5</v>
      </c>
      <c r="I25" s="4"/>
      <c r="J25" s="2"/>
    </row>
    <row r="26" spans="1:14" ht="18" customHeight="1" x14ac:dyDescent="0.2">
      <c r="A26" s="20" t="s">
        <v>19</v>
      </c>
      <c r="B26" s="241" t="s">
        <v>93</v>
      </c>
      <c r="C26" s="242">
        <v>2.9E-4</v>
      </c>
      <c r="D26" s="243" t="s">
        <v>102</v>
      </c>
      <c r="E26" s="316">
        <v>2.9402276748649592E-5</v>
      </c>
      <c r="F26" s="26">
        <v>16.066817895436934</v>
      </c>
      <c r="G26" s="41">
        <v>0.10141656347902288</v>
      </c>
      <c r="H26" s="31">
        <v>2.9402276748649592E-5</v>
      </c>
      <c r="I26" s="4"/>
      <c r="J26" s="2"/>
    </row>
    <row r="27" spans="1:14" ht="18" customHeight="1" x14ac:dyDescent="0.2">
      <c r="A27" s="20" t="s">
        <v>20</v>
      </c>
      <c r="B27" s="241" t="s">
        <v>94</v>
      </c>
      <c r="C27" s="242">
        <v>1.2E-4</v>
      </c>
      <c r="D27" s="243" t="s">
        <v>102</v>
      </c>
      <c r="E27" s="316">
        <v>3.1292333704427411E-5</v>
      </c>
      <c r="F27" s="26">
        <v>17.099635904058694</v>
      </c>
      <c r="G27" s="41">
        <v>0.10141845353597866</v>
      </c>
      <c r="H27" s="31">
        <v>3.1292333704427411E-5</v>
      </c>
      <c r="I27" s="4"/>
      <c r="J27" s="2"/>
    </row>
    <row r="28" spans="1:14" ht="18" customHeight="1" x14ac:dyDescent="0.2">
      <c r="A28" s="20" t="s">
        <v>21</v>
      </c>
      <c r="B28" s="241" t="s">
        <v>95</v>
      </c>
      <c r="C28" s="242">
        <v>1E-3</v>
      </c>
      <c r="D28" s="243" t="s">
        <v>103</v>
      </c>
      <c r="E28" s="316">
        <v>1.0138716120226821E-4</v>
      </c>
      <c r="F28" s="26">
        <v>55.402820329108302</v>
      </c>
      <c r="G28" s="41">
        <v>0.1014885483634765</v>
      </c>
      <c r="H28" s="31">
        <v>1.0138716120226821E-4</v>
      </c>
      <c r="I28" s="4"/>
      <c r="J28" s="2"/>
    </row>
    <row r="29" spans="1:14" ht="18" customHeight="1" x14ac:dyDescent="0.2">
      <c r="A29" s="20" t="s">
        <v>22</v>
      </c>
      <c r="B29" s="241" t="s">
        <v>85</v>
      </c>
      <c r="C29" s="242" t="s">
        <v>85</v>
      </c>
      <c r="D29" s="243" t="s">
        <v>85</v>
      </c>
      <c r="E29" s="316" t="s">
        <v>85</v>
      </c>
      <c r="F29" s="26" t="s">
        <v>85</v>
      </c>
      <c r="G29" s="41" t="s">
        <v>85</v>
      </c>
      <c r="H29" s="31" t="s">
        <v>85</v>
      </c>
      <c r="I29" s="4" t="s">
        <v>85</v>
      </c>
      <c r="J29" s="2"/>
    </row>
    <row r="30" spans="1:14" ht="18" customHeight="1" x14ac:dyDescent="0.2">
      <c r="A30" s="20" t="s">
        <v>23</v>
      </c>
      <c r="B30" s="241" t="s">
        <v>85</v>
      </c>
      <c r="C30" s="242" t="s">
        <v>85</v>
      </c>
      <c r="D30" s="243" t="s">
        <v>85</v>
      </c>
      <c r="E30" s="316" t="s">
        <v>85</v>
      </c>
      <c r="F30" s="26" t="s">
        <v>85</v>
      </c>
      <c r="G30" s="41" t="s">
        <v>85</v>
      </c>
      <c r="H30" s="31" t="s">
        <v>85</v>
      </c>
      <c r="I30" s="4" t="s">
        <v>85</v>
      </c>
      <c r="J30" s="2"/>
    </row>
    <row r="31" spans="1:14" ht="18" customHeight="1" x14ac:dyDescent="0.2">
      <c r="A31" s="20" t="s">
        <v>24</v>
      </c>
      <c r="B31" s="244" t="s">
        <v>85</v>
      </c>
      <c r="C31" s="245" t="s">
        <v>85</v>
      </c>
      <c r="D31" s="246" t="s">
        <v>85</v>
      </c>
      <c r="E31" s="316" t="s">
        <v>85</v>
      </c>
      <c r="F31" s="26" t="s">
        <v>85</v>
      </c>
      <c r="G31" s="41" t="s">
        <v>85</v>
      </c>
      <c r="H31" s="31" t="s">
        <v>85</v>
      </c>
      <c r="I31" s="4" t="s">
        <v>85</v>
      </c>
      <c r="J31" s="2"/>
    </row>
    <row r="32" spans="1:14" ht="9" customHeight="1" x14ac:dyDescent="0.2">
      <c r="A32" s="4"/>
      <c r="B32" s="4"/>
      <c r="C32" s="4"/>
      <c r="D32" s="4"/>
      <c r="E32" s="4"/>
      <c r="F32" s="4"/>
      <c r="G32" s="4"/>
      <c r="H32" s="4"/>
      <c r="I32" s="4"/>
      <c r="J32" s="2"/>
    </row>
    <row r="33" spans="1:10" x14ac:dyDescent="0.2">
      <c r="A33" s="4"/>
      <c r="B33" s="27" t="s">
        <v>3</v>
      </c>
      <c r="C33" s="28" t="s">
        <v>104</v>
      </c>
      <c r="D33" s="29" t="s">
        <v>88</v>
      </c>
      <c r="E33" s="4"/>
      <c r="F33" s="4"/>
      <c r="G33" s="4"/>
      <c r="H33" s="4"/>
      <c r="I33" s="4"/>
      <c r="J33" s="2"/>
    </row>
    <row r="34" spans="1:10" x14ac:dyDescent="0.2">
      <c r="A34" s="4"/>
      <c r="B34" s="27" t="s">
        <v>4</v>
      </c>
      <c r="C34" s="28" t="s">
        <v>96</v>
      </c>
      <c r="D34" s="30" t="s">
        <v>86</v>
      </c>
      <c r="E34" s="4"/>
      <c r="F34" s="4"/>
      <c r="G34" s="4"/>
      <c r="H34" s="4"/>
      <c r="I34" s="4"/>
      <c r="J34" s="2"/>
    </row>
    <row r="35" spans="1:10" ht="9" customHeight="1" x14ac:dyDescent="0.2">
      <c r="A35" s="4"/>
      <c r="B35" s="4"/>
      <c r="C35" s="4"/>
      <c r="D35" s="4"/>
      <c r="E35" s="4"/>
      <c r="F35" s="4"/>
      <c r="G35" s="4"/>
      <c r="H35" s="4"/>
      <c r="I35" s="4"/>
      <c r="J35" s="2"/>
    </row>
    <row r="36" spans="1:10" x14ac:dyDescent="0.2">
      <c r="A36" s="4"/>
      <c r="B36" s="31" t="s">
        <v>12</v>
      </c>
      <c r="C36" s="247">
        <v>2</v>
      </c>
      <c r="D36" s="4"/>
      <c r="E36" s="4"/>
      <c r="F36" s="4"/>
      <c r="G36" s="4"/>
      <c r="H36" s="4"/>
      <c r="I36" s="4"/>
      <c r="J36" s="2"/>
    </row>
    <row r="37" spans="1:10" ht="27" customHeight="1" x14ac:dyDescent="0.25">
      <c r="A37" s="4"/>
      <c r="B37" s="97" t="s">
        <v>5</v>
      </c>
      <c r="C37" s="98" t="s">
        <v>105</v>
      </c>
      <c r="D37" s="36"/>
      <c r="E37" s="353" t="s">
        <v>121</v>
      </c>
      <c r="F37" s="353"/>
      <c r="G37" s="353"/>
      <c r="H37" s="4"/>
      <c r="I37" s="4"/>
      <c r="J37" s="2"/>
    </row>
    <row r="38" spans="1:10" x14ac:dyDescent="0.2">
      <c r="A38" s="4"/>
      <c r="B38" s="4"/>
      <c r="C38" s="4"/>
      <c r="D38" s="4"/>
      <c r="E38" s="4"/>
      <c r="F38" s="4"/>
      <c r="G38" s="4"/>
      <c r="H38" s="4"/>
      <c r="I38" s="4"/>
      <c r="J38" s="2"/>
    </row>
    <row r="39" spans="1:10" x14ac:dyDescent="0.2">
      <c r="A39" s="32" t="s">
        <v>25</v>
      </c>
      <c r="B39" s="4"/>
      <c r="C39" s="4"/>
      <c r="D39" s="4"/>
      <c r="E39" s="4"/>
      <c r="F39" s="4"/>
      <c r="G39" s="4"/>
      <c r="H39" s="4"/>
      <c r="I39" s="4"/>
      <c r="J39" s="2"/>
    </row>
    <row r="40" spans="1:10" x14ac:dyDescent="0.2">
      <c r="A40" s="354" t="s">
        <v>87</v>
      </c>
      <c r="B40" s="354"/>
      <c r="C40" s="354"/>
      <c r="D40" s="354"/>
      <c r="E40" s="354"/>
      <c r="F40" s="354"/>
      <c r="G40" s="354"/>
      <c r="H40" s="354"/>
      <c r="I40" s="354"/>
      <c r="J40" s="2"/>
    </row>
    <row r="41" spans="1:10" x14ac:dyDescent="0.2">
      <c r="A41" s="351"/>
      <c r="B41" s="351"/>
      <c r="C41" s="351"/>
      <c r="D41" s="351"/>
      <c r="E41" s="351"/>
      <c r="F41" s="351"/>
      <c r="G41" s="351"/>
      <c r="H41" s="351"/>
      <c r="I41" s="351"/>
      <c r="J41" s="2"/>
    </row>
    <row r="42" spans="1:10" x14ac:dyDescent="0.2">
      <c r="A42" s="351"/>
      <c r="B42" s="351"/>
      <c r="C42" s="351"/>
      <c r="D42" s="351"/>
      <c r="E42" s="351"/>
      <c r="F42" s="351"/>
      <c r="G42" s="351"/>
      <c r="H42" s="351"/>
      <c r="I42" s="351"/>
      <c r="J42" s="2"/>
    </row>
    <row r="43" spans="1:10" x14ac:dyDescent="0.2">
      <c r="A43" s="351"/>
      <c r="B43" s="351"/>
      <c r="C43" s="351"/>
      <c r="D43" s="351"/>
      <c r="E43" s="351"/>
      <c r="F43" s="351"/>
      <c r="G43" s="351"/>
      <c r="H43" s="351"/>
      <c r="I43" s="351"/>
      <c r="J43" s="2"/>
    </row>
    <row r="44" spans="1:10" x14ac:dyDescent="0.2">
      <c r="A44" s="351"/>
      <c r="B44" s="351"/>
      <c r="C44" s="351"/>
      <c r="D44" s="351"/>
      <c r="E44" s="351"/>
      <c r="F44" s="351"/>
      <c r="G44" s="351"/>
      <c r="H44" s="351"/>
      <c r="I44" s="351"/>
      <c r="J44" s="2"/>
    </row>
    <row r="45" spans="1:10" x14ac:dyDescent="0.2">
      <c r="A45" s="351"/>
      <c r="B45" s="351"/>
      <c r="C45" s="351"/>
      <c r="D45" s="351"/>
      <c r="E45" s="351"/>
      <c r="F45" s="351"/>
      <c r="G45" s="351"/>
      <c r="H45" s="351"/>
      <c r="I45" s="351"/>
      <c r="J45" s="2"/>
    </row>
    <row r="46" spans="1:10" x14ac:dyDescent="0.2">
      <c r="A46" s="351"/>
      <c r="B46" s="351"/>
      <c r="C46" s="351"/>
      <c r="D46" s="351"/>
      <c r="E46" s="351"/>
      <c r="F46" s="351"/>
      <c r="G46" s="351"/>
      <c r="H46" s="351"/>
      <c r="I46" s="351"/>
      <c r="J46" s="2"/>
    </row>
    <row r="47" spans="1:10" x14ac:dyDescent="0.2">
      <c r="A47" s="351"/>
      <c r="B47" s="351"/>
      <c r="C47" s="351"/>
      <c r="D47" s="351"/>
      <c r="E47" s="351"/>
      <c r="F47" s="351"/>
      <c r="G47" s="351"/>
      <c r="H47" s="351"/>
      <c r="I47" s="351"/>
      <c r="J47" s="2"/>
    </row>
    <row r="48" spans="1:10" x14ac:dyDescent="0.2">
      <c r="A48" s="351"/>
      <c r="B48" s="351"/>
      <c r="C48" s="351"/>
      <c r="D48" s="351"/>
      <c r="E48" s="351"/>
      <c r="F48" s="351"/>
      <c r="G48" s="351"/>
      <c r="H48" s="351"/>
      <c r="I48" s="351"/>
      <c r="J48" s="2"/>
    </row>
    <row r="49" spans="1:10" x14ac:dyDescent="0.2">
      <c r="A49" s="351"/>
      <c r="B49" s="351"/>
      <c r="C49" s="351"/>
      <c r="D49" s="351"/>
      <c r="E49" s="351"/>
      <c r="F49" s="351"/>
      <c r="G49" s="351"/>
      <c r="H49" s="351"/>
      <c r="I49" s="351"/>
      <c r="J49" s="2"/>
    </row>
    <row r="50" spans="1:10" x14ac:dyDescent="0.2">
      <c r="A50" s="351"/>
      <c r="B50" s="351"/>
      <c r="C50" s="351"/>
      <c r="D50" s="351"/>
      <c r="E50" s="351"/>
      <c r="F50" s="351"/>
      <c r="G50" s="351"/>
      <c r="H50" s="351"/>
      <c r="I50" s="351"/>
      <c r="J50" s="2"/>
    </row>
    <row r="51" spans="1:10" x14ac:dyDescent="0.2">
      <c r="A51" s="351"/>
      <c r="B51" s="351"/>
      <c r="C51" s="351"/>
      <c r="D51" s="351"/>
      <c r="E51" s="351"/>
      <c r="F51" s="351"/>
      <c r="G51" s="351"/>
      <c r="H51" s="351"/>
      <c r="I51" s="351"/>
      <c r="J51" s="2"/>
    </row>
    <row r="52" spans="1:10" ht="8.25" customHeight="1" x14ac:dyDescent="0.2">
      <c r="A52" s="33"/>
      <c r="B52" s="33"/>
      <c r="C52" s="33"/>
      <c r="D52" s="33"/>
      <c r="E52" s="34"/>
      <c r="F52" s="34"/>
      <c r="G52" s="34"/>
      <c r="H52" s="33"/>
      <c r="I52" s="33"/>
      <c r="J52" s="2"/>
    </row>
    <row r="53" spans="1:10" ht="15" customHeight="1" x14ac:dyDescent="0.2">
      <c r="A53" s="352"/>
      <c r="B53" s="352"/>
      <c r="C53" s="4"/>
      <c r="D53" s="4"/>
      <c r="E53" s="248"/>
      <c r="F53" s="248"/>
      <c r="G53" s="248"/>
      <c r="H53" s="41"/>
      <c r="I53" s="41"/>
      <c r="J53" s="2"/>
    </row>
    <row r="54" spans="1:10" x14ac:dyDescent="0.2">
      <c r="A54" s="350" t="s">
        <v>30</v>
      </c>
      <c r="B54" s="350"/>
      <c r="C54" s="4"/>
      <c r="D54" s="4"/>
      <c r="E54" s="83"/>
      <c r="F54" s="83"/>
      <c r="G54" s="83"/>
      <c r="H54" s="41"/>
      <c r="I54" s="41"/>
      <c r="J54" s="2"/>
    </row>
    <row r="55" spans="1:10" x14ac:dyDescent="0.2">
      <c r="A55" s="2"/>
      <c r="B55" s="2"/>
      <c r="C55" s="2"/>
      <c r="D55" s="2"/>
      <c r="E55" s="2"/>
      <c r="F55" s="2"/>
      <c r="G55" s="2"/>
      <c r="H55" s="2"/>
      <c r="I55" s="2"/>
      <c r="J55" s="2"/>
    </row>
    <row r="56" spans="1:10" x14ac:dyDescent="0.2">
      <c r="A56" s="4"/>
      <c r="B56" s="4"/>
      <c r="C56" s="4"/>
      <c r="D56" s="4"/>
      <c r="E56" s="4"/>
      <c r="F56" s="4"/>
      <c r="G56" s="4"/>
      <c r="H56" s="4"/>
      <c r="I56" s="4"/>
      <c r="J56" s="4"/>
    </row>
    <row r="57" spans="1:10" x14ac:dyDescent="0.2">
      <c r="A57" s="4"/>
      <c r="B57" s="4"/>
      <c r="C57" s="4"/>
      <c r="D57" s="4"/>
      <c r="E57" s="4"/>
      <c r="F57" s="4"/>
      <c r="G57" s="4"/>
      <c r="H57" s="4"/>
      <c r="I57" s="4"/>
      <c r="J57" s="4"/>
    </row>
    <row r="58" spans="1:10" x14ac:dyDescent="0.2">
      <c r="A58" s="4"/>
      <c r="B58" s="4"/>
      <c r="C58" s="4"/>
      <c r="D58" s="4"/>
      <c r="E58" s="4"/>
      <c r="F58" s="4"/>
      <c r="G58" s="4"/>
      <c r="H58" s="4"/>
      <c r="I58" s="4"/>
      <c r="J58" s="4"/>
    </row>
    <row r="59" spans="1:10" x14ac:dyDescent="0.2">
      <c r="A59" s="4"/>
      <c r="B59" s="4"/>
      <c r="C59" s="4"/>
      <c r="D59" s="4"/>
      <c r="E59" s="4"/>
      <c r="F59" s="4"/>
      <c r="G59" s="4"/>
      <c r="H59" s="4"/>
      <c r="I59" s="4"/>
      <c r="J59" s="4"/>
    </row>
    <row r="60" spans="1:10" x14ac:dyDescent="0.2">
      <c r="A60" s="4"/>
      <c r="B60" s="4"/>
      <c r="C60" s="4"/>
      <c r="D60" s="4"/>
      <c r="E60" s="4"/>
      <c r="F60" s="4"/>
      <c r="G60" s="4"/>
      <c r="H60" s="4"/>
      <c r="I60" s="4"/>
      <c r="J60" s="4"/>
    </row>
    <row r="61" spans="1:10" x14ac:dyDescent="0.2">
      <c r="A61" s="4"/>
      <c r="B61" s="4"/>
      <c r="C61" s="4"/>
      <c r="D61" s="4"/>
      <c r="E61" s="4"/>
      <c r="F61" s="4"/>
      <c r="G61" s="4"/>
      <c r="H61" s="4"/>
      <c r="I61" s="4"/>
      <c r="J61" s="4"/>
    </row>
    <row r="62" spans="1:10" x14ac:dyDescent="0.2">
      <c r="A62" s="4"/>
      <c r="B62" s="4"/>
      <c r="C62" s="4"/>
      <c r="D62" s="4"/>
      <c r="E62" s="4"/>
      <c r="F62" s="4"/>
      <c r="G62" s="4"/>
      <c r="H62" s="4"/>
      <c r="I62" s="4"/>
      <c r="J62" s="4"/>
    </row>
    <row r="63" spans="1:10" x14ac:dyDescent="0.2">
      <c r="A63" s="4"/>
      <c r="B63" s="4"/>
      <c r="C63" s="4"/>
      <c r="D63" s="4"/>
      <c r="E63" s="4"/>
      <c r="F63" s="4"/>
      <c r="G63" s="4"/>
      <c r="H63" s="4"/>
      <c r="I63" s="4"/>
      <c r="J63" s="4"/>
    </row>
    <row r="64" spans="1:10" x14ac:dyDescent="0.2">
      <c r="A64" s="4"/>
      <c r="B64" s="4"/>
      <c r="C64" s="4"/>
      <c r="D64" s="4"/>
      <c r="E64" s="4"/>
      <c r="F64" s="4"/>
      <c r="G64" s="4"/>
      <c r="H64" s="4"/>
      <c r="I64" s="4"/>
      <c r="J64" s="4"/>
    </row>
    <row r="65" spans="1:10" x14ac:dyDescent="0.2">
      <c r="A65" s="4"/>
      <c r="B65" s="4"/>
      <c r="C65" s="4"/>
      <c r="D65" s="4"/>
      <c r="E65" s="4"/>
      <c r="F65" s="4"/>
      <c r="G65" s="4"/>
      <c r="H65" s="4"/>
      <c r="I65" s="4"/>
      <c r="J65" s="4"/>
    </row>
    <row r="66" spans="1:10" x14ac:dyDescent="0.2">
      <c r="A66" s="4"/>
      <c r="B66" s="4"/>
      <c r="C66" s="4"/>
      <c r="D66" s="4"/>
      <c r="E66" s="4"/>
      <c r="F66" s="4"/>
      <c r="G66" s="4"/>
      <c r="H66" s="4"/>
      <c r="I66" s="4"/>
      <c r="J66" s="4"/>
    </row>
    <row r="67" spans="1:10" x14ac:dyDescent="0.2">
      <c r="A67" s="4"/>
      <c r="B67" s="4"/>
      <c r="C67" s="4"/>
      <c r="D67" s="4"/>
      <c r="E67" s="4"/>
      <c r="F67" s="4"/>
      <c r="G67" s="4"/>
      <c r="H67" s="4"/>
      <c r="I67" s="4"/>
      <c r="J67" s="4"/>
    </row>
    <row r="68" spans="1:10" x14ac:dyDescent="0.2">
      <c r="A68" s="4"/>
      <c r="B68" s="4"/>
      <c r="C68" s="4"/>
      <c r="D68" s="4"/>
      <c r="E68" s="4"/>
      <c r="F68" s="4"/>
      <c r="G68" s="4"/>
      <c r="H68" s="4"/>
      <c r="I68" s="4"/>
      <c r="J68" s="4"/>
    </row>
    <row r="69" spans="1:10" x14ac:dyDescent="0.2">
      <c r="A69" s="4"/>
      <c r="B69" s="4"/>
      <c r="C69" s="4"/>
      <c r="D69" s="4"/>
      <c r="E69" s="4"/>
      <c r="F69" s="4"/>
      <c r="G69" s="4"/>
      <c r="H69" s="4"/>
      <c r="I69" s="4"/>
      <c r="J69" s="4"/>
    </row>
    <row r="70" spans="1:10" x14ac:dyDescent="0.2">
      <c r="A70" s="4"/>
      <c r="B70" s="4"/>
      <c r="C70" s="4"/>
      <c r="D70" s="4"/>
      <c r="E70" s="4"/>
      <c r="F70" s="4"/>
      <c r="G70" s="4"/>
      <c r="H70" s="4"/>
      <c r="I70" s="4"/>
      <c r="J70" s="4"/>
    </row>
  </sheetData>
  <sheetProtection sheet="1" objects="1" scenarios="1" selectLockedCells="1"/>
  <mergeCells count="17">
    <mergeCell ref="E37:G37"/>
    <mergeCell ref="A40:I40"/>
    <mergeCell ref="A41:I41"/>
    <mergeCell ref="A42:I42"/>
    <mergeCell ref="D3:E4"/>
    <mergeCell ref="F3:I4"/>
    <mergeCell ref="A43:I43"/>
    <mergeCell ref="A44:I44"/>
    <mergeCell ref="A45:I45"/>
    <mergeCell ref="A46:I46"/>
    <mergeCell ref="A47:I47"/>
    <mergeCell ref="A54:B54"/>
    <mergeCell ref="A48:I48"/>
    <mergeCell ref="A49:I49"/>
    <mergeCell ref="A50:I50"/>
    <mergeCell ref="A51:I51"/>
    <mergeCell ref="A53:B53"/>
  </mergeCells>
  <phoneticPr fontId="2" type="noConversion"/>
  <pageMargins left="0.78740157480314965" right="0.39370078740157483" top="0.39370078740157483" bottom="0.31496062992125984" header="0.39370078740157483" footer="0.39370078740157483"/>
  <pageSetup paperSize="9"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Deckblatt</vt:lpstr>
      <vt:lpstr>Berechnung xi</vt:lpstr>
      <vt:lpstr>Bericht</vt:lpstr>
      <vt:lpstr>Notizen</vt:lpstr>
      <vt:lpstr>Validierung</vt:lpstr>
      <vt:lpstr>Beispiel, Bericht</vt:lpstr>
      <vt:lpstr>'Beispiel, Bericht'!Druckbereich</vt:lpstr>
      <vt:lpstr>Bericht!Druckbereich</vt:lpstr>
    </vt:vector>
  </TitlesOfParts>
  <Company>Vattenfall Europe Information Services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Lars Alpers</dc:creator>
  <cp:lastModifiedBy>Alpers</cp:lastModifiedBy>
  <cp:lastPrinted>2020-07-19T12:44:01Z</cp:lastPrinted>
  <dcterms:created xsi:type="dcterms:W3CDTF">2004-12-13T08:39:44Z</dcterms:created>
  <dcterms:modified xsi:type="dcterms:W3CDTF">2024-04-11T17:19:13Z</dcterms:modified>
</cp:coreProperties>
</file>