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55" windowHeight="5265" firstSheet="1" activeTab="1"/>
  </bookViews>
  <sheets>
    <sheet name=" (Validierung)" sheetId="1" state="hidden" r:id="rId1"/>
    <sheet name="Deckblatt" sheetId="2" r:id="rId2"/>
    <sheet name="BG-Verifizierung (A60)" sheetId="3" r:id="rId3"/>
  </sheets>
  <definedNames>
    <definedName name="AAAI32">#REF!</definedName>
    <definedName name="_xlnm.Print_Area" localSheetId="2">'BG-Verifizierung (A60)'!$A$1:$D$47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D20" authorId="0">
      <text>
        <r>
          <rPr>
            <b/>
            <sz val="9"/>
            <rFont val="Segoe UI"/>
            <family val="2"/>
          </rPr>
          <t>Autor:</t>
        </r>
        <r>
          <rPr>
            <sz val="9"/>
            <rFont val="Segoe UI"/>
            <family val="2"/>
          </rPr>
          <t xml:space="preserve">
ermittelte Standardabweichung der Prüfergebnisse</t>
        </r>
      </text>
    </comment>
    <comment ref="D21" authorId="0">
      <text>
        <r>
          <rPr>
            <b/>
            <sz val="9"/>
            <rFont val="Segoe UI"/>
            <family val="2"/>
          </rPr>
          <t>Autor:</t>
        </r>
        <r>
          <rPr>
            <sz val="9"/>
            <rFont val="Segoe UI"/>
            <family val="2"/>
          </rPr>
          <t xml:space="preserve">
theoretisch maximal zulässige Standardabweichung der Prüfergebnisse</t>
        </r>
      </text>
    </comment>
    <comment ref="D28" authorId="0">
      <text>
        <r>
          <rPr>
            <b/>
            <sz val="9"/>
            <rFont val="Segoe UI"/>
            <family val="2"/>
          </rPr>
          <t>Autor:</t>
        </r>
        <r>
          <rPr>
            <sz val="9"/>
            <rFont val="Segoe UI"/>
            <family val="2"/>
          </rPr>
          <t xml:space="preserve">
nicht erweiterte Messunsicherheit (Gleichung siehe links)</t>
        </r>
      </text>
    </comment>
    <comment ref="D29" authorId="0">
      <text>
        <r>
          <rPr>
            <b/>
            <sz val="9"/>
            <rFont val="Segoe UI"/>
            <family val="2"/>
          </rPr>
          <t>Autor:</t>
        </r>
        <r>
          <rPr>
            <sz val="9"/>
            <rFont val="Segoe UI"/>
            <family val="2"/>
          </rPr>
          <t xml:space="preserve">
theoretisch maximal zulässige Standardabweichung der Prüfergebnisse</t>
        </r>
      </text>
    </comment>
  </commentList>
</comments>
</file>

<file path=xl/sharedStrings.xml><?xml version="1.0" encoding="utf-8"?>
<sst xmlns="http://schemas.openxmlformats.org/spreadsheetml/2006/main" count="77" uniqueCount="65">
  <si>
    <t>Bearbeiter:</t>
  </si>
  <si>
    <t>Datum:</t>
  </si>
  <si>
    <t>Prüfergebnisse</t>
  </si>
  <si>
    <t>Messg. 1</t>
  </si>
  <si>
    <t>Messg. 2</t>
  </si>
  <si>
    <t>Messg. 3</t>
  </si>
  <si>
    <t>Messg. 4</t>
  </si>
  <si>
    <t>Messg. 5</t>
  </si>
  <si>
    <t>k =</t>
  </si>
  <si>
    <t>α =</t>
  </si>
  <si>
    <t>S =</t>
  </si>
  <si>
    <r>
      <t>S</t>
    </r>
    <r>
      <rPr>
        <vertAlign val="subscript"/>
        <sz val="11"/>
        <color indexed="8"/>
        <rFont val="Calibri"/>
        <family val="2"/>
      </rPr>
      <t xml:space="preserve"> BG</t>
    </r>
    <r>
      <rPr>
        <sz val="11"/>
        <color theme="1"/>
        <rFont val="Calibri"/>
        <family val="2"/>
      </rPr>
      <t xml:space="preserve"> =</t>
    </r>
  </si>
  <si>
    <t>u =</t>
  </si>
  <si>
    <r>
      <t>S</t>
    </r>
    <r>
      <rPr>
        <vertAlign val="subscript"/>
        <sz val="11"/>
        <color indexed="8"/>
        <rFont val="Calibri"/>
        <family val="2"/>
      </rPr>
      <t xml:space="preserve"> BG</t>
    </r>
    <r>
      <rPr>
        <sz val="11"/>
        <color theme="1"/>
        <rFont val="Calibri"/>
        <family val="2"/>
      </rPr>
      <t xml:space="preserve"> zu S</t>
    </r>
  </si>
  <si>
    <r>
      <t>S</t>
    </r>
    <r>
      <rPr>
        <vertAlign val="subscript"/>
        <sz val="11"/>
        <color indexed="8"/>
        <rFont val="Calibri"/>
        <family val="2"/>
      </rPr>
      <t xml:space="preserve"> BG</t>
    </r>
    <r>
      <rPr>
        <sz val="11"/>
        <color theme="1"/>
        <rFont val="Calibri"/>
        <family val="2"/>
      </rPr>
      <t xml:space="preserve"> zu u</t>
    </r>
  </si>
  <si>
    <t>Durchführung</t>
  </si>
  <si>
    <t>Basierend auf der Norm, jedoch mit u anstatt s als Qualitätskriterium:</t>
  </si>
  <si>
    <t>Nach Norm:</t>
  </si>
  <si>
    <t>Bewertungen</t>
  </si>
  <si>
    <t>Diese Proben werden ggf. vor der Messung nach Erfordernis verdünnt.</t>
  </si>
  <si>
    <t>Maßeinheit:</t>
  </si>
  <si>
    <t>Matrix</t>
  </si>
  <si>
    <t>Prüfung der Bestimmungsgrenze gemäß DIN 38402-60:2013-12</t>
  </si>
  <si>
    <t>Parameter</t>
  </si>
  <si>
    <t>BG, Soll, µg/l</t>
  </si>
  <si>
    <t>Es werden die angegebenen Matrixlösungen auf die Bestimmungsgrenze ("BG") aufgestockt.</t>
  </si>
  <si>
    <t>Weitere Angaben</t>
  </si>
  <si>
    <t>Hinweis</t>
  </si>
  <si>
    <t>Nach der Norm wird nur anhand der zufälligen Unsicherheit geprüft und die Messwertabweichung bleibt unberücksichtigt.</t>
  </si>
  <si>
    <t>Auswertung</t>
  </si>
  <si>
    <t>Bewertung:</t>
  </si>
  <si>
    <r>
      <rPr>
        <u val="single"/>
        <sz val="11"/>
        <color indexed="8"/>
        <rFont val="Calibri"/>
        <family val="2"/>
      </rPr>
      <t>Es werden benötigt:</t>
    </r>
    <r>
      <rPr>
        <sz val="11"/>
        <color theme="1"/>
        <rFont val="Calibri"/>
        <family val="2"/>
      </rPr>
      <t xml:space="preserve"> Die </t>
    </r>
    <r>
      <rPr>
        <b/>
        <sz val="11"/>
        <color indexed="8"/>
        <rFont val="Calibri"/>
        <family val="2"/>
      </rPr>
      <t>Informationswerte</t>
    </r>
    <r>
      <rPr>
        <sz val="11"/>
        <color theme="1"/>
        <rFont val="Calibri"/>
        <family val="2"/>
      </rPr>
      <t xml:space="preserve"> von mindestens 3 Messungen einer auf eine</t>
    </r>
  </si>
  <si>
    <t>Konzentration entsprechend der Bestimmungsgrenze aufgestockten Matrixprobe.</t>
  </si>
  <si>
    <t xml:space="preserve">Die Bestimmungsgrenze wird als plausibel angesehen, wenn die Standardabweichung </t>
  </si>
  <si>
    <r>
      <t>der Messwerte nicht größer als der für die BG berechnete Wert s</t>
    </r>
    <r>
      <rPr>
        <vertAlign val="subscript"/>
        <sz val="11"/>
        <color indexed="8"/>
        <rFont val="Calibri"/>
        <family val="2"/>
      </rPr>
      <t>BG</t>
    </r>
    <r>
      <rPr>
        <sz val="11"/>
        <color theme="1"/>
        <rFont val="Calibri"/>
        <family val="2"/>
      </rPr>
      <t xml:space="preserve"> ist.</t>
    </r>
  </si>
  <si>
    <t>Konzentration</t>
  </si>
  <si>
    <t>Einheit</t>
  </si>
  <si>
    <t>BG =</t>
  </si>
  <si>
    <t>Validierung mittels wissenschaftlichem Taschenrechner "Genie 78 SC"</t>
  </si>
  <si>
    <t>aufgestockt</t>
  </si>
  <si>
    <t>s =</t>
  </si>
  <si>
    <t>2,302173 :  OK</t>
  </si>
  <si>
    <r>
      <t>s</t>
    </r>
    <r>
      <rPr>
        <vertAlign val="subscript"/>
        <sz val="11"/>
        <color indexed="8"/>
        <rFont val="Calibri"/>
        <family val="2"/>
      </rPr>
      <t xml:space="preserve"> BG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berechnet</t>
    </r>
    <r>
      <rPr>
        <sz val="11"/>
        <color theme="1"/>
        <rFont val="Calibri"/>
        <family val="2"/>
      </rPr>
      <t xml:space="preserve"> =</t>
    </r>
  </si>
  <si>
    <r>
      <t>s</t>
    </r>
    <r>
      <rPr>
        <vertAlign val="subscript"/>
        <sz val="11"/>
        <color indexed="12"/>
        <rFont val="Calibri"/>
        <family val="2"/>
      </rPr>
      <t xml:space="preserve"> BG</t>
    </r>
    <r>
      <rPr>
        <sz val="11"/>
        <color indexed="12"/>
        <rFont val="Calibri"/>
        <family val="2"/>
      </rPr>
      <t xml:space="preserve"> </t>
    </r>
    <r>
      <rPr>
        <sz val="9"/>
        <color indexed="12"/>
        <rFont val="Calibri"/>
        <family val="2"/>
      </rPr>
      <t>berechnet</t>
    </r>
    <r>
      <rPr>
        <sz val="11"/>
        <color indexed="12"/>
        <rFont val="Calibri"/>
        <family val="2"/>
      </rPr>
      <t xml:space="preserve"> =</t>
    </r>
  </si>
  <si>
    <t>Gleichung für u: Wurzel(s^2+bias^2)</t>
  </si>
  <si>
    <t>Einführung von u anstatt s:</t>
  </si>
  <si>
    <t>4,273172 :  OK</t>
  </si>
  <si>
    <t>Entwurf: Lars Alpers, 16.07.2018</t>
  </si>
  <si>
    <t>Bemerkungen:</t>
  </si>
  <si>
    <t xml:space="preserve">Meldung: </t>
  </si>
  <si>
    <t>17.10.2018, Lars Alpers</t>
  </si>
  <si>
    <r>
      <t>25*Wurzel(5)/(3*2,77</t>
    </r>
    <r>
      <rPr>
        <sz val="11"/>
        <color indexed="60"/>
        <rFont val="Calibri"/>
        <family val="2"/>
      </rPr>
      <t>6</t>
    </r>
    <r>
      <rPr>
        <i/>
        <sz val="11"/>
        <color indexed="60"/>
        <rFont val="Calibri"/>
        <family val="2"/>
      </rPr>
      <t>445</t>
    </r>
    <r>
      <rPr>
        <sz val="11"/>
        <color indexed="12"/>
        <rFont val="Calibri"/>
        <family val="2"/>
      </rPr>
      <t xml:space="preserve">) = 6,711424 : OK   ; [Der Literaturwert für t ist 2,776. </t>
    </r>
    <r>
      <rPr>
        <sz val="11"/>
        <color indexed="60"/>
        <rFont val="Calibri"/>
        <family val="2"/>
      </rPr>
      <t>Die weiteren Stellen entstammen TINV von Excel</t>
    </r>
    <r>
      <rPr>
        <sz val="11"/>
        <color indexed="12"/>
        <rFont val="Calibri"/>
        <family val="2"/>
      </rPr>
      <t>]</t>
    </r>
  </si>
  <si>
    <r>
      <t>Wenn s &lt; s</t>
    </r>
    <r>
      <rPr>
        <vertAlign val="subscript"/>
        <sz val="11"/>
        <color indexed="12"/>
        <rFont val="Calibri"/>
        <family val="2"/>
      </rPr>
      <t>BG</t>
    </r>
    <r>
      <rPr>
        <sz val="11"/>
        <color indexed="12"/>
        <rFont val="Calibri"/>
        <family val="2"/>
      </rPr>
      <t xml:space="preserve"> dann Meldung  "BG ist plausibel" :  OK</t>
    </r>
  </si>
  <si>
    <r>
      <t>Wenn u &lt; s</t>
    </r>
    <r>
      <rPr>
        <vertAlign val="subscript"/>
        <sz val="11"/>
        <color indexed="12"/>
        <rFont val="Calibri"/>
        <family val="2"/>
      </rPr>
      <t>BG</t>
    </r>
    <r>
      <rPr>
        <sz val="11"/>
        <color indexed="12"/>
        <rFont val="Calibri"/>
        <family val="2"/>
      </rPr>
      <t xml:space="preserve"> dann Meldung  "BG ist plausibel" :  OK</t>
    </r>
  </si>
  <si>
    <t xml:space="preserve">  sowie zusätzlich erweitert durch Ersatz des Qualitätskriteriums s durch u</t>
  </si>
  <si>
    <r>
      <rPr>
        <u val="single"/>
        <sz val="9"/>
        <color indexed="8"/>
        <rFont val="Calibri"/>
        <family val="2"/>
      </rPr>
      <t>Hinweis:</t>
    </r>
    <r>
      <rPr>
        <sz val="9"/>
        <color indexed="8"/>
        <rFont val="Calibri"/>
        <family val="2"/>
      </rPr>
      <t xml:space="preserve"> Wird der Vergleich S </t>
    </r>
    <r>
      <rPr>
        <vertAlign val="subscript"/>
        <sz val="9"/>
        <color indexed="8"/>
        <rFont val="Calibri"/>
        <family val="2"/>
      </rPr>
      <t>BG</t>
    </r>
    <r>
      <rPr>
        <sz val="9"/>
        <color indexed="8"/>
        <rFont val="Calibri"/>
        <family val="2"/>
      </rPr>
      <t xml:space="preserve"> zu S bestanden, der zu u jedoch nicht, so deutet dieses  auf eine signifikante, systematische Abweichnung innerhalb des Prüfverfahrens hin.</t>
    </r>
  </si>
  <si>
    <t>Berichtsnummer:</t>
  </si>
  <si>
    <t>Verifizierung der Bestimmungsgrenze gemäß DIN 38402-60:2013-12, Anhang A</t>
  </si>
  <si>
    <t>In der Modifikation unter 1.1 wird mit u anstatt s als Gütekriterium auch die Messwertabweichung einbezogen.</t>
  </si>
  <si>
    <r>
      <rPr>
        <b/>
        <sz val="11"/>
        <color indexed="8"/>
        <rFont val="Calibri"/>
        <family val="2"/>
      </rPr>
      <t>1. Bestimmungsgrenze</t>
    </r>
    <r>
      <rPr>
        <sz val="11"/>
        <color theme="1"/>
        <rFont val="Calibri"/>
        <family val="2"/>
      </rPr>
      <t xml:space="preserve"> (BG)</t>
    </r>
  </si>
  <si>
    <r>
      <rPr>
        <b/>
        <u val="single"/>
        <sz val="11"/>
        <rFont val="Calibri"/>
        <family val="2"/>
      </rPr>
      <t>1.1</t>
    </r>
    <r>
      <rPr>
        <b/>
        <u val="single"/>
        <sz val="11"/>
        <color indexed="10"/>
        <rFont val="Calibri"/>
        <family val="2"/>
      </rPr>
      <t xml:space="preserve"> Modifikation (nicht normkonform)!:</t>
    </r>
    <r>
      <rPr>
        <b/>
        <u val="single"/>
        <sz val="11"/>
        <color indexed="12"/>
        <rFont val="Calibri"/>
        <family val="2"/>
      </rPr>
      <t xml:space="preserve"> Berücksichtigung der systhematischen Abweichung</t>
    </r>
  </si>
  <si>
    <t>LA Toolsammlung</t>
  </si>
  <si>
    <t>lars-alpers@gmx.de</t>
  </si>
  <si>
    <t>Das vorliegende Tool basiert auf Berechnungen nach gemäß DIN 38402-60:2013-12 und dient der Plausibilitätsprüfung von Bestimmungsgrenzen.</t>
  </si>
  <si>
    <r>
      <t xml:space="preserve">Darüber hinaus wurde eine Bewertung unter Einbeziehung der Messwertabweichung eingefügt. </t>
    </r>
    <r>
      <rPr>
        <u val="single"/>
        <sz val="10"/>
        <rFont val="Arial"/>
        <family val="2"/>
      </rPr>
      <t>Hinweis:</t>
    </r>
    <r>
      <rPr>
        <sz val="10"/>
        <rFont val="Arial"/>
        <family val="2"/>
      </rPr>
      <t xml:space="preserve"> Diese ist nicht normkonform.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</si>
</sst>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2"/>
      <color indexed="12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u val="single"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vertAlign val="subscript"/>
      <sz val="11"/>
      <color indexed="12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11"/>
      <color indexed="60"/>
      <name val="Calibri"/>
      <family val="2"/>
    </font>
    <font>
      <i/>
      <sz val="11"/>
      <color indexed="60"/>
      <name val="Calibri"/>
      <family val="2"/>
    </font>
    <font>
      <b/>
      <u val="single"/>
      <sz val="11"/>
      <color indexed="12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10"/>
      <name val="Calibri"/>
      <family val="2"/>
    </font>
    <font>
      <i/>
      <sz val="11"/>
      <color indexed="12"/>
      <name val="Calibri"/>
      <family val="2"/>
    </font>
    <font>
      <b/>
      <sz val="11"/>
      <color indexed="12"/>
      <name val="Calibri"/>
      <family val="2"/>
    </font>
    <font>
      <i/>
      <sz val="9"/>
      <color indexed="12"/>
      <name val="Courier New"/>
      <family val="3"/>
    </font>
    <font>
      <u val="single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0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z val="11"/>
      <color rgb="FF0000FF"/>
      <name val="Calibri"/>
      <family val="2"/>
    </font>
    <font>
      <sz val="11"/>
      <color rgb="FF0000FF"/>
      <name val="Calibri"/>
      <family val="2"/>
    </font>
    <font>
      <b/>
      <u val="single"/>
      <sz val="11"/>
      <color rgb="FF0000FF"/>
      <name val="Calibri"/>
      <family val="2"/>
    </font>
    <font>
      <i/>
      <sz val="11"/>
      <color rgb="FF0000FF"/>
      <name val="Calibri"/>
      <family val="2"/>
    </font>
    <font>
      <b/>
      <sz val="11"/>
      <color rgb="FF0000FF"/>
      <name val="Calibri"/>
      <family val="2"/>
    </font>
    <font>
      <i/>
      <sz val="9"/>
      <color rgb="FF0000FF"/>
      <name val="Courier New"/>
      <family val="3"/>
    </font>
    <font>
      <b/>
      <sz val="12"/>
      <color rgb="FF0000FF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6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  <xf numFmtId="0" fontId="62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right" wrapText="1"/>
      <protection locked="0"/>
    </xf>
    <xf numFmtId="0" fontId="0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right"/>
      <protection locked="0"/>
    </xf>
    <xf numFmtId="0" fontId="50" fillId="33" borderId="15" xfId="0" applyFont="1" applyFill="1" applyBorder="1" applyAlignment="1" applyProtection="1">
      <alignment/>
      <protection/>
    </xf>
    <xf numFmtId="0" fontId="50" fillId="33" borderId="15" xfId="0" applyFont="1" applyFill="1" applyBorder="1" applyAlignment="1" applyProtection="1">
      <alignment horizontal="right"/>
      <protection locked="0"/>
    </xf>
    <xf numFmtId="0" fontId="50" fillId="33" borderId="16" xfId="0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17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right"/>
      <protection/>
    </xf>
    <xf numFmtId="0" fontId="0" fillId="33" borderId="19" xfId="0" applyFont="1" applyFill="1" applyBorder="1" applyAlignment="1" applyProtection="1">
      <alignment/>
      <protection/>
    </xf>
    <xf numFmtId="164" fontId="0" fillId="33" borderId="18" xfId="0" applyNumberFormat="1" applyFont="1" applyFill="1" applyBorder="1" applyAlignment="1" applyProtection="1">
      <alignment horizontal="right"/>
      <protection/>
    </xf>
    <xf numFmtId="0" fontId="0" fillId="33" borderId="12" xfId="0" applyFont="1" applyFill="1" applyBorder="1" applyAlignment="1" applyProtection="1">
      <alignment horizontal="left"/>
      <protection/>
    </xf>
    <xf numFmtId="164" fontId="0" fillId="33" borderId="20" xfId="0" applyNumberFormat="1" applyFont="1" applyFill="1" applyBorder="1" applyAlignment="1" applyProtection="1">
      <alignment horizontal="right"/>
      <protection/>
    </xf>
    <xf numFmtId="0" fontId="50" fillId="33" borderId="2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62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0" fillId="33" borderId="24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63" fillId="33" borderId="0" xfId="0" applyFont="1" applyFill="1" applyAlignment="1" applyProtection="1">
      <alignment/>
      <protection/>
    </xf>
    <xf numFmtId="0" fontId="64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63" fillId="33" borderId="21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65" fillId="33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 horizontal="right"/>
      <protection/>
    </xf>
    <xf numFmtId="0" fontId="0" fillId="33" borderId="2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/>
      <protection/>
    </xf>
    <xf numFmtId="0" fontId="66" fillId="33" borderId="0" xfId="0" applyFont="1" applyFill="1" applyBorder="1" applyAlignment="1" applyProtection="1">
      <alignment horizontal="right"/>
      <protection/>
    </xf>
    <xf numFmtId="0" fontId="66" fillId="33" borderId="0" xfId="0" applyFont="1" applyFill="1" applyAlignment="1" applyProtection="1">
      <alignment/>
      <protection/>
    </xf>
    <xf numFmtId="0" fontId="63" fillId="33" borderId="22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50" fillId="33" borderId="0" xfId="0" applyFont="1" applyFill="1" applyAlignment="1" applyProtection="1">
      <alignment horizontal="right"/>
      <protection/>
    </xf>
    <xf numFmtId="0" fontId="50" fillId="33" borderId="29" xfId="0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67" fillId="33" borderId="0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 vertical="top"/>
      <protection/>
    </xf>
    <xf numFmtId="0" fontId="66" fillId="33" borderId="21" xfId="0" applyFont="1" applyFill="1" applyBorder="1" applyAlignment="1" applyProtection="1">
      <alignment/>
      <protection/>
    </xf>
    <xf numFmtId="0" fontId="66" fillId="33" borderId="25" xfId="0" applyFont="1" applyFill="1" applyBorder="1" applyAlignment="1" applyProtection="1">
      <alignment/>
      <protection/>
    </xf>
    <xf numFmtId="0" fontId="66" fillId="33" borderId="26" xfId="0" applyFont="1" applyFill="1" applyBorder="1" applyAlignment="1" applyProtection="1">
      <alignment/>
      <protection/>
    </xf>
    <xf numFmtId="0" fontId="66" fillId="33" borderId="22" xfId="0" applyFont="1" applyFill="1" applyBorder="1" applyAlignment="1" applyProtection="1">
      <alignment horizontal="right"/>
      <protection/>
    </xf>
    <xf numFmtId="0" fontId="66" fillId="33" borderId="18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/>
      <protection/>
    </xf>
    <xf numFmtId="0" fontId="67" fillId="33" borderId="27" xfId="0" applyFont="1" applyFill="1" applyBorder="1" applyAlignment="1" applyProtection="1">
      <alignment/>
      <protection/>
    </xf>
    <xf numFmtId="0" fontId="69" fillId="33" borderId="24" xfId="0" applyFont="1" applyFill="1" applyBorder="1" applyAlignment="1" applyProtection="1">
      <alignment/>
      <protection/>
    </xf>
    <xf numFmtId="0" fontId="66" fillId="33" borderId="20" xfId="0" applyFont="1" applyFill="1" applyBorder="1" applyAlignment="1" applyProtection="1">
      <alignment/>
      <protection/>
    </xf>
    <xf numFmtId="0" fontId="0" fillId="33" borderId="30" xfId="0" applyFont="1" applyFill="1" applyBorder="1" applyAlignment="1" applyProtection="1">
      <alignment/>
      <protection/>
    </xf>
    <xf numFmtId="0" fontId="70" fillId="33" borderId="0" xfId="0" applyFont="1" applyFill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14" fontId="0" fillId="33" borderId="24" xfId="0" applyNumberFormat="1" applyFill="1" applyBorder="1" applyAlignment="1" applyProtection="1">
      <alignment horizontal="left"/>
      <protection locked="0"/>
    </xf>
    <xf numFmtId="0" fontId="71" fillId="33" borderId="0" xfId="0" applyFont="1" applyFill="1" applyAlignment="1" applyProtection="1">
      <alignment/>
      <protection/>
    </xf>
    <xf numFmtId="0" fontId="0" fillId="33" borderId="20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27" fillId="34" borderId="0" xfId="53" applyFont="1" applyFill="1" applyProtection="1">
      <alignment/>
      <protection hidden="1"/>
    </xf>
    <xf numFmtId="0" fontId="26" fillId="34" borderId="0" xfId="53" applyFill="1" applyProtection="1">
      <alignment/>
      <protection hidden="1"/>
    </xf>
    <xf numFmtId="0" fontId="29" fillId="34" borderId="0" xfId="48" applyFont="1" applyFill="1" applyAlignment="1" applyProtection="1">
      <alignment/>
      <protection hidden="1"/>
    </xf>
    <xf numFmtId="0" fontId="72" fillId="33" borderId="31" xfId="0" applyFont="1" applyFill="1" applyBorder="1" applyAlignment="1" applyProtection="1">
      <alignment horizontal="left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27</xdr:row>
      <xdr:rowOff>19050</xdr:rowOff>
    </xdr:from>
    <xdr:to>
      <xdr:col>2</xdr:col>
      <xdr:colOff>142875</xdr:colOff>
      <xdr:row>28</xdr:row>
      <xdr:rowOff>95250</xdr:rowOff>
    </xdr:to>
    <xdr:sp>
      <xdr:nvSpPr>
        <xdr:cNvPr id="1" name="Pfeil: nach oben gebogen 1"/>
        <xdr:cNvSpPr>
          <a:spLocks/>
        </xdr:cNvSpPr>
      </xdr:nvSpPr>
      <xdr:spPr>
        <a:xfrm rot="5400000">
          <a:off x="866775" y="4829175"/>
          <a:ext cx="1238250" cy="276225"/>
        </a:xfrm>
        <a:custGeom>
          <a:pathLst>
            <a:path h="1233488" w="280990">
              <a:moveTo>
                <a:pt x="0" y="1163241"/>
              </a:moveTo>
              <a:lnTo>
                <a:pt x="175619" y="1163241"/>
              </a:lnTo>
              <a:lnTo>
                <a:pt x="175619" y="70248"/>
              </a:lnTo>
              <a:lnTo>
                <a:pt x="140495" y="70248"/>
              </a:lnTo>
              <a:lnTo>
                <a:pt x="210743" y="0"/>
              </a:lnTo>
              <a:lnTo>
                <a:pt x="280990" y="70248"/>
              </a:lnTo>
              <a:lnTo>
                <a:pt x="245866" y="70248"/>
              </a:lnTo>
              <a:lnTo>
                <a:pt x="245866" y="1233488"/>
              </a:lnTo>
              <a:lnTo>
                <a:pt x="0" y="1233488"/>
              </a:lnTo>
              <a:lnTo>
                <a:pt x="0" y="1163241"/>
              </a:lnTo>
              <a:close/>
            </a:path>
          </a:pathLst>
        </a:cu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38" sqref="A38"/>
    </sheetView>
  </sheetViews>
  <sheetFormatPr defaultColWidth="9.140625" defaultRowHeight="15"/>
  <cols>
    <col min="1" max="2" width="14.7109375" style="1" customWidth="1"/>
    <col min="3" max="3" width="7.7109375" style="1" customWidth="1"/>
    <col min="4" max="4" width="13.7109375" style="1" customWidth="1"/>
    <col min="5" max="5" width="8.7109375" style="1" customWidth="1"/>
    <col min="6" max="6" width="15.8515625" style="1" customWidth="1"/>
    <col min="7" max="7" width="14.7109375" style="1" customWidth="1"/>
    <col min="8" max="16384" width="9.140625" style="1" customWidth="1"/>
  </cols>
  <sheetData>
    <row r="1" ht="15">
      <c r="A1" s="32" t="s">
        <v>57</v>
      </c>
    </row>
    <row r="2" ht="15">
      <c r="A2" s="33" t="s">
        <v>27</v>
      </c>
    </row>
    <row r="3" ht="15">
      <c r="A3" s="34" t="s">
        <v>28</v>
      </c>
    </row>
    <row r="4" ht="15">
      <c r="A4" s="34" t="s">
        <v>58</v>
      </c>
    </row>
    <row r="5" ht="7.5" customHeight="1">
      <c r="A5" s="34"/>
    </row>
    <row r="6" ht="15">
      <c r="A6" s="1" t="s">
        <v>59</v>
      </c>
    </row>
    <row r="7" ht="7.5" customHeight="1"/>
    <row r="8" ht="15">
      <c r="A8" s="2" t="s">
        <v>31</v>
      </c>
    </row>
    <row r="9" ht="15">
      <c r="A9" s="1" t="s">
        <v>32</v>
      </c>
    </row>
    <row r="10" ht="15">
      <c r="A10" s="2" t="s">
        <v>33</v>
      </c>
    </row>
    <row r="11" ht="15" customHeight="1">
      <c r="A11" s="2" t="s">
        <v>34</v>
      </c>
    </row>
    <row r="12" s="2" customFormat="1" ht="9" customHeight="1"/>
    <row r="13" spans="2:3" s="2" customFormat="1" ht="15">
      <c r="B13" s="52" t="s">
        <v>35</v>
      </c>
      <c r="C13" s="72" t="s">
        <v>36</v>
      </c>
    </row>
    <row r="14" spans="1:3" s="2" customFormat="1" ht="15">
      <c r="A14" s="53" t="s">
        <v>37</v>
      </c>
      <c r="B14" s="54">
        <v>25</v>
      </c>
      <c r="C14" s="72"/>
    </row>
    <row r="15" spans="1:9" s="2" customFormat="1" ht="15">
      <c r="A15" s="79" t="s">
        <v>8</v>
      </c>
      <c r="B15" s="80">
        <v>3</v>
      </c>
      <c r="C15" s="2" t="str">
        <f>IF(ISBLANK(B15),"","entspr. ± "&amp;FIXED(1/B15*100,0)&amp;"% rel. Messunsicherheit an der Bestimmungsgrenze")</f>
        <v>entspr. ± 33% rel. Messunsicherheit an der Bestimmungsgrenze</v>
      </c>
      <c r="I15" s="38" t="s">
        <v>38</v>
      </c>
    </row>
    <row r="16" spans="1:3" s="2" customFormat="1" ht="15">
      <c r="A16" s="79" t="s">
        <v>9</v>
      </c>
      <c r="B16" s="74">
        <v>0.05</v>
      </c>
      <c r="C16" s="2" t="str">
        <f>IF(ISBLANK(B16),"","entspr. einem Vertrauensniveau von "&amp;FIXED(100-B16*100,0)&amp;"%")</f>
        <v>entspr. einem Vertrauensniveau von 95%</v>
      </c>
    </row>
    <row r="17" s="2" customFormat="1" ht="6" customHeight="1"/>
    <row r="18" spans="2:6" ht="15">
      <c r="B18" s="55" t="s">
        <v>2</v>
      </c>
      <c r="D18" s="35" t="s">
        <v>29</v>
      </c>
      <c r="E18" s="36"/>
      <c r="F18" s="37"/>
    </row>
    <row r="19" spans="2:6" ht="15.75" thickBot="1">
      <c r="B19" s="39" t="s">
        <v>39</v>
      </c>
      <c r="D19" s="40"/>
      <c r="E19" s="41"/>
      <c r="F19" s="42"/>
    </row>
    <row r="20" spans="2:12" ht="15.75" customHeight="1">
      <c r="B20" s="56">
        <v>20</v>
      </c>
      <c r="C20" s="1">
        <f>IF(ISBLANK(C$14),"",C$14)</f>
      </c>
      <c r="D20" s="43" t="s">
        <v>40</v>
      </c>
      <c r="E20" s="44">
        <f>IF(ISERROR(STDEV(B20:B24))," ---",STDEV(B20:B24))</f>
        <v>2.3021728866442674</v>
      </c>
      <c r="F20" s="42">
        <f>IF(ISBLANK(C$14),"",C$14)</f>
      </c>
      <c r="I20" s="41"/>
      <c r="J20" s="45" t="s">
        <v>40</v>
      </c>
      <c r="K20" s="46" t="s">
        <v>41</v>
      </c>
      <c r="L20" s="46"/>
    </row>
    <row r="21" spans="2:12" ht="15.75" customHeight="1">
      <c r="B21" s="57">
        <v>22</v>
      </c>
      <c r="C21" s="1">
        <f>IF(ISBLANK(C$14),"",C$14)</f>
      </c>
      <c r="D21" s="43" t="s">
        <v>42</v>
      </c>
      <c r="E21" s="44">
        <f>IF(ISERROR(B14*SQRT(COUNT(B20:B24))/(B15*TINV(B16,COUNT(B20:B24)-1)))," ---",B14*SQRT(COUNT(B20:B24))/(B15*TINV(B16,COUNT(B20:B24)-1)))</f>
        <v>6.711423819478243</v>
      </c>
      <c r="F21" s="42">
        <f>IF(ISBLANK(C$14),"",C$14)</f>
      </c>
      <c r="I21" s="41"/>
      <c r="J21" s="45" t="s">
        <v>43</v>
      </c>
      <c r="K21" s="46" t="s">
        <v>51</v>
      </c>
      <c r="L21" s="46"/>
    </row>
    <row r="22" spans="2:11" ht="15.75" customHeight="1">
      <c r="B22" s="57">
        <v>25</v>
      </c>
      <c r="C22" s="1">
        <f>IF(ISBLANK(C$14),"",C$14)</f>
      </c>
      <c r="D22" s="40"/>
      <c r="E22" s="41"/>
      <c r="F22" s="42"/>
      <c r="J22" s="45" t="s">
        <v>49</v>
      </c>
      <c r="K22" s="46" t="s">
        <v>52</v>
      </c>
    </row>
    <row r="23" spans="2:10" ht="15.75" customHeight="1">
      <c r="B23" s="57">
        <v>21</v>
      </c>
      <c r="C23" s="1">
        <f>IF(ISBLANK(C$14),"",C$14)</f>
      </c>
      <c r="D23" s="47" t="s">
        <v>30</v>
      </c>
      <c r="E23" s="48" t="str">
        <f>IF(COUNT(B20:B24)&lt;3,"erfolgt nicht, da n &lt; 3",IF(E20&lt;=E21,"BG ist plausibel","BG ist nicht plausibel!"))</f>
        <v>BG ist plausibel</v>
      </c>
      <c r="F23" s="42"/>
      <c r="J23" s="73" t="s">
        <v>50</v>
      </c>
    </row>
    <row r="24" spans="2:6" ht="15.75" customHeight="1">
      <c r="B24" s="57">
        <v>19</v>
      </c>
      <c r="C24" s="1">
        <f>IF(ISBLANK(C$14),"",C$14)</f>
      </c>
      <c r="D24" s="49"/>
      <c r="E24" s="30"/>
      <c r="F24" s="50"/>
    </row>
    <row r="25" spans="1:7" ht="9" customHeight="1">
      <c r="A25" s="30"/>
      <c r="B25" s="58"/>
      <c r="C25" s="30"/>
      <c r="D25" s="30"/>
      <c r="E25" s="30"/>
      <c r="F25" s="30"/>
      <c r="G25" s="30"/>
    </row>
    <row r="26" spans="1:6" ht="19.5" customHeight="1">
      <c r="A26" s="59" t="s">
        <v>60</v>
      </c>
      <c r="B26" s="60"/>
      <c r="C26" s="46"/>
      <c r="D26" s="61"/>
      <c r="E26" s="61"/>
      <c r="F26" s="61"/>
    </row>
    <row r="27" spans="1:6" ht="15.75" customHeight="1">
      <c r="A27" s="62" t="s">
        <v>44</v>
      </c>
      <c r="B27" s="60"/>
      <c r="C27" s="46"/>
      <c r="D27" s="63" t="s">
        <v>45</v>
      </c>
      <c r="E27" s="64"/>
      <c r="F27" s="65"/>
    </row>
    <row r="28" spans="1:11" ht="15.75" customHeight="1">
      <c r="A28" s="46"/>
      <c r="B28" s="60"/>
      <c r="C28" s="46"/>
      <c r="D28" s="66" t="s">
        <v>12</v>
      </c>
      <c r="E28" s="61">
        <f>IF(ISERROR(STDEV(B20:B24))," ---",SQRT(STDEV(B20:B24)^2+(AVERAGE(B20:B24)-B14)^2))</f>
        <v>4.273172123844301</v>
      </c>
      <c r="F28" s="67">
        <f>IF(ISBLANK(C$14),"",C$14)</f>
      </c>
      <c r="J28" s="45" t="s">
        <v>12</v>
      </c>
      <c r="K28" s="46" t="s">
        <v>46</v>
      </c>
    </row>
    <row r="29" spans="1:11" ht="15.75" customHeight="1">
      <c r="A29" s="61"/>
      <c r="B29" s="60"/>
      <c r="C29" s="46"/>
      <c r="D29" s="66" t="s">
        <v>43</v>
      </c>
      <c r="E29" s="61">
        <f>IF(ISERROR(B14*SQRT(COUNT(B20:B24))/(B15*TINV(B16,COUNT(B20:B24)-1)))," ---",B14*SQRT(COUNT(B20:B24))/(B15*TINV(B16,COUNT(B20:B24)-1)))</f>
        <v>6.711423819478243</v>
      </c>
      <c r="F29" s="67">
        <f>IF(ISBLANK(C$14),"",C$14)</f>
      </c>
      <c r="J29" s="45" t="s">
        <v>43</v>
      </c>
      <c r="K29" s="46" t="s">
        <v>51</v>
      </c>
    </row>
    <row r="30" spans="1:11" ht="15.75" customHeight="1">
      <c r="A30" s="68" t="s">
        <v>47</v>
      </c>
      <c r="B30" s="60"/>
      <c r="C30" s="46"/>
      <c r="D30" s="69" t="s">
        <v>30</v>
      </c>
      <c r="E30" s="70" t="str">
        <f>IF(COUNT(B20:B24)&lt;3,"erfolgt nicht, da n &lt; 3",IF(E28&lt;=E29,"BG ist plausibel","BG ist nicht plausibel!"))</f>
        <v>BG ist plausibel</v>
      </c>
      <c r="F30" s="71"/>
      <c r="J30" s="45" t="s">
        <v>49</v>
      </c>
      <c r="K30" s="46" t="s">
        <v>53</v>
      </c>
    </row>
    <row r="31" spans="1:10" ht="15.75" thickBot="1">
      <c r="A31" s="51"/>
      <c r="B31" s="51"/>
      <c r="C31" s="51"/>
      <c r="D31" s="51"/>
      <c r="E31" s="51"/>
      <c r="F31" s="51"/>
      <c r="G31" s="51"/>
      <c r="J31" s="73" t="s">
        <v>50</v>
      </c>
    </row>
    <row r="32" ht="7.5" customHeight="1"/>
    <row r="33" ht="15">
      <c r="A33" s="4" t="s">
        <v>48</v>
      </c>
    </row>
  </sheetData>
  <sheetProtection sheet="1" objects="1" scenarios="1"/>
  <printOptions/>
  <pageMargins left="0.7086614173228347" right="0" top="0.7480314960629921" bottom="0.7480314960629921" header="0.31496062992125984" footer="0.31496062992125984"/>
  <pageSetup fitToHeight="1" fitToWidth="1" horizontalDpi="600" verticalDpi="6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:D15"/>
  <sheetViews>
    <sheetView tabSelected="1" zoomScalePageLayoutView="0" workbookViewId="0" topLeftCell="A1">
      <selection activeCell="A7" sqref="A7"/>
    </sheetView>
  </sheetViews>
  <sheetFormatPr defaultColWidth="11.57421875" defaultRowHeight="15"/>
  <cols>
    <col min="1" max="16384" width="11.57421875" style="82" customWidth="1"/>
  </cols>
  <sheetData>
    <row r="11" spans="2:4" ht="18">
      <c r="B11" s="81" t="s">
        <v>61</v>
      </c>
      <c r="D11" s="83" t="s">
        <v>62</v>
      </c>
    </row>
    <row r="14" ht="12.75">
      <c r="B14" s="82" t="s">
        <v>63</v>
      </c>
    </row>
    <row r="15" ht="12.75">
      <c r="B15" s="82" t="s">
        <v>64</v>
      </c>
    </row>
  </sheetData>
  <sheetProtection sheet="1" objects="1" scenarios="1"/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7.7109375" style="1" customWidth="1"/>
    <col min="2" max="4" width="20.7109375" style="1" customWidth="1"/>
    <col min="5" max="16384" width="11.421875" style="1" customWidth="1"/>
  </cols>
  <sheetData>
    <row r="1" spans="1:2" ht="15.75">
      <c r="A1" s="77" t="s">
        <v>56</v>
      </c>
      <c r="B1" s="75"/>
    </row>
    <row r="2" ht="15">
      <c r="A2" s="2" t="s">
        <v>22</v>
      </c>
    </row>
    <row r="3" ht="15">
      <c r="A3" s="2" t="s">
        <v>54</v>
      </c>
    </row>
    <row r="4" ht="9.75" customHeight="1">
      <c r="A4" s="3"/>
    </row>
    <row r="5" spans="1:3" ht="15">
      <c r="A5" s="2" t="s">
        <v>0</v>
      </c>
      <c r="B5" s="29"/>
      <c r="C5" s="30"/>
    </row>
    <row r="6" spans="1:2" ht="15">
      <c r="A6" s="2" t="s">
        <v>1</v>
      </c>
      <c r="B6" s="76"/>
    </row>
    <row r="7" ht="9.75" customHeight="1">
      <c r="A7" s="3"/>
    </row>
    <row r="8" s="2" customFormat="1" ht="15">
      <c r="A8" s="4" t="s">
        <v>15</v>
      </c>
    </row>
    <row r="9" s="2" customFormat="1" ht="15">
      <c r="A9" s="2" t="s">
        <v>25</v>
      </c>
    </row>
    <row r="10" s="2" customFormat="1" ht="15">
      <c r="A10" s="2" t="s">
        <v>19</v>
      </c>
    </row>
    <row r="11" ht="9.75" customHeight="1">
      <c r="A11" s="3"/>
    </row>
    <row r="12" spans="1:3" s="2" customFormat="1" ht="15">
      <c r="A12" s="2" t="s">
        <v>23</v>
      </c>
      <c r="B12" s="5"/>
      <c r="C12" s="6"/>
    </row>
    <row r="13" spans="1:2" s="2" customFormat="1" ht="15">
      <c r="A13" s="2" t="s">
        <v>20</v>
      </c>
      <c r="B13" s="7"/>
    </row>
    <row r="14" s="2" customFormat="1" ht="18" customHeight="1">
      <c r="A14" s="3" t="s">
        <v>2</v>
      </c>
    </row>
    <row r="15" spans="1:4" s="2" customFormat="1" ht="18" customHeight="1" thickBot="1">
      <c r="A15" s="8" t="s">
        <v>21</v>
      </c>
      <c r="B15" s="9"/>
      <c r="C15" s="9"/>
      <c r="D15" s="9"/>
    </row>
    <row r="16" spans="1:4" s="2" customFormat="1" ht="15.75" thickBot="1">
      <c r="A16" s="12" t="s">
        <v>24</v>
      </c>
      <c r="B16" s="13">
        <v>25</v>
      </c>
      <c r="C16" s="14"/>
      <c r="D16" s="14"/>
    </row>
    <row r="17" spans="1:4" s="2" customFormat="1" ht="18" customHeight="1">
      <c r="A17" s="15" t="s">
        <v>3</v>
      </c>
      <c r="B17" s="16">
        <v>20</v>
      </c>
      <c r="C17" s="16"/>
      <c r="D17" s="16"/>
    </row>
    <row r="18" spans="1:4" s="2" customFormat="1" ht="18" customHeight="1">
      <c r="A18" s="8" t="s">
        <v>4</v>
      </c>
      <c r="B18" s="17">
        <v>22</v>
      </c>
      <c r="C18" s="17"/>
      <c r="D18" s="17"/>
    </row>
    <row r="19" spans="1:4" s="2" customFormat="1" ht="18" customHeight="1">
      <c r="A19" s="8" t="s">
        <v>5</v>
      </c>
      <c r="B19" s="17">
        <v>25</v>
      </c>
      <c r="C19" s="17"/>
      <c r="D19" s="17"/>
    </row>
    <row r="20" spans="1:4" s="2" customFormat="1" ht="18" customHeight="1">
      <c r="A20" s="8" t="s">
        <v>6</v>
      </c>
      <c r="B20" s="17">
        <v>21</v>
      </c>
      <c r="C20" s="17"/>
      <c r="D20" s="17"/>
    </row>
    <row r="21" spans="1:4" s="2" customFormat="1" ht="18" customHeight="1" thickBot="1">
      <c r="A21" s="10" t="s">
        <v>7</v>
      </c>
      <c r="B21" s="11">
        <v>19</v>
      </c>
      <c r="C21" s="11"/>
      <c r="D21" s="11"/>
    </row>
    <row r="22" spans="1:4" s="2" customFormat="1" ht="15">
      <c r="A22" s="18" t="s">
        <v>8</v>
      </c>
      <c r="B22" s="19">
        <v>3</v>
      </c>
      <c r="C22" s="19">
        <v>3</v>
      </c>
      <c r="D22" s="19">
        <v>3</v>
      </c>
    </row>
    <row r="23" spans="1:4" s="2" customFormat="1" ht="15">
      <c r="A23" s="15" t="s">
        <v>9</v>
      </c>
      <c r="B23" s="78">
        <v>0.05</v>
      </c>
      <c r="C23" s="78">
        <v>0.05</v>
      </c>
      <c r="D23" s="78">
        <v>0.05</v>
      </c>
    </row>
    <row r="24" spans="1:4" s="2" customFormat="1" ht="15">
      <c r="A24" s="20" t="s">
        <v>10</v>
      </c>
      <c r="B24" s="21">
        <f>IF(ISERROR(STDEV(B17:B21))," ---",STDEV(B17:B21))</f>
        <v>2.3021728866442674</v>
      </c>
      <c r="C24" s="21" t="str">
        <f>IF(ISERROR(STDEV(C17:C21))," ---",STDEV(C17:C21))</f>
        <v> ---</v>
      </c>
      <c r="D24" s="21" t="str">
        <f>IF(ISERROR(STDEV(D17:D21))," ---",STDEV(D17:D21))</f>
        <v> ---</v>
      </c>
    </row>
    <row r="25" spans="1:4" s="2" customFormat="1" ht="15">
      <c r="A25" s="18" t="s">
        <v>12</v>
      </c>
      <c r="B25" s="21">
        <f>IF(ISERROR(STDEV(B17:B21))," ---",SQRT(STDEV(B17:B21)^2+(AVERAGE(B17:B21)-B16)^2))</f>
        <v>4.273172123844301</v>
      </c>
      <c r="C25" s="21" t="str">
        <f>IF(ISERROR(STDEV(C17:C21))," ---",SQRT(STDEV(C17:C21)^2+(AVERAGE(C17:C21)-C16)^2))</f>
        <v> ---</v>
      </c>
      <c r="D25" s="21" t="str">
        <f>IF(ISERROR(STDEV(D17:D21))," ---",SQRT(STDEV(D17:D21)^2+(AVERAGE(D17:D21)-D16)^2))</f>
        <v> ---</v>
      </c>
    </row>
    <row r="26" spans="1:4" s="2" customFormat="1" ht="18">
      <c r="A26" s="22" t="s">
        <v>11</v>
      </c>
      <c r="B26" s="23">
        <f>IF(ISERROR(B16*SQRT(COUNT(B17:B21))/(B22*TINV(B23,COUNT(B17:B21)-1)))," ---",B16*SQRT(COUNT(B17:B21))/(B22*TINV(B23,COUNT(B17:B21)-1)))</f>
        <v>6.711423819478243</v>
      </c>
      <c r="C26" s="23" t="str">
        <f>IF(ISERROR(C16*SQRT(COUNT(C17:C21))/(C22*TINV(C23,COUNT(C17:C21)-1)))," ---",C16*SQRT(COUNT(C17:C21))/(C22*TINV(C23,COUNT(C17:C21)-1)))</f>
        <v> ---</v>
      </c>
      <c r="D26" s="23" t="str">
        <f>IF(ISERROR(D16*SQRT(COUNT(D17:D21))/(D22*TINV(D23,COUNT(D17:D21)-1)))," ---",D16*SQRT(COUNT(D17:D21))/(D22*TINV(D23,COUNT(D17:D21)-1)))</f>
        <v> ---</v>
      </c>
    </row>
    <row r="27" spans="1:4" s="2" customFormat="1" ht="18" customHeight="1">
      <c r="A27" s="24" t="s">
        <v>18</v>
      </c>
      <c r="B27" s="25"/>
      <c r="C27" s="25"/>
      <c r="D27" s="19"/>
    </row>
    <row r="28" spans="1:4" s="2" customFormat="1" ht="18" customHeight="1">
      <c r="A28" s="26" t="s">
        <v>17</v>
      </c>
      <c r="B28" s="25"/>
      <c r="C28" s="25"/>
      <c r="D28" s="19"/>
    </row>
    <row r="29" spans="1:4" s="2" customFormat="1" ht="18" customHeight="1" thickBot="1">
      <c r="A29" s="27" t="s">
        <v>13</v>
      </c>
      <c r="B29" s="28" t="str">
        <f>IF(COUNT(B17:B21)&lt;3,"?, da n &lt; 3",IF(B24&lt;=B26,"BG ist plausibel","BG ist nicht plausibel!"))</f>
        <v>BG ist plausibel</v>
      </c>
      <c r="C29" s="28" t="str">
        <f>IF(COUNT(C17:C21)&lt;3,"?, da n &lt; 3",IF(C24&lt;=C26,"BG ist plausibel","BG ist nicht plausibel!"))</f>
        <v>?, da n &lt; 3</v>
      </c>
      <c r="D29" s="28" t="str">
        <f>IF(COUNT(D17:D21)&lt;3,"?, da n &lt; 3",IF(D24&lt;=D26,"BG ist plausibel","BG ist nicht plausibel!"))</f>
        <v>?, da n &lt; 3</v>
      </c>
    </row>
    <row r="30" spans="1:4" s="2" customFormat="1" ht="18" customHeight="1">
      <c r="A30" s="26" t="s">
        <v>16</v>
      </c>
      <c r="B30" s="25"/>
      <c r="C30" s="25"/>
      <c r="D30" s="19"/>
    </row>
    <row r="31" spans="1:4" s="2" customFormat="1" ht="18" customHeight="1" thickBot="1">
      <c r="A31" s="27" t="s">
        <v>14</v>
      </c>
      <c r="B31" s="28" t="str">
        <f>IF(COUNT(B17:B21)&lt;3,"?, da n &lt; 3",IF(B25&lt;=B26,"BG ist plausibel","BG ist nicht plausibel!"))</f>
        <v>BG ist plausibel</v>
      </c>
      <c r="C31" s="28" t="str">
        <f>IF(COUNT(C17:C21)&lt;3,"?, da n &lt; 3",IF(C25&lt;=C26,"BG ist plausibel","BG ist nicht plausibel!"))</f>
        <v>?, da n &lt; 3</v>
      </c>
      <c r="D31" s="28" t="str">
        <f>IF(COUNT(D17:D21)&lt;3,"?, da n &lt; 3",IF(D25&lt;=D26,"BG ist plausibel","BG ist nicht plausibel!"))</f>
        <v>?, da n &lt; 3</v>
      </c>
    </row>
    <row r="32" spans="1:4" s="2" customFormat="1" ht="26.25" customHeight="1">
      <c r="A32" s="84" t="s">
        <v>55</v>
      </c>
      <c r="B32" s="84"/>
      <c r="C32" s="84"/>
      <c r="D32" s="84"/>
    </row>
    <row r="33" s="2" customFormat="1" ht="15"/>
    <row r="34" s="2" customFormat="1" ht="15">
      <c r="A34" s="4" t="s">
        <v>26</v>
      </c>
    </row>
    <row r="35" spans="1:4" s="2" customFormat="1" ht="15">
      <c r="A35" s="31"/>
      <c r="B35" s="31"/>
      <c r="C35" s="31"/>
      <c r="D35" s="31"/>
    </row>
    <row r="36" spans="1:4" s="2" customFormat="1" ht="15">
      <c r="A36" s="31"/>
      <c r="B36" s="31"/>
      <c r="C36" s="31"/>
      <c r="D36" s="31"/>
    </row>
    <row r="37" spans="1:4" s="2" customFormat="1" ht="15">
      <c r="A37" s="31"/>
      <c r="B37" s="31"/>
      <c r="C37" s="31"/>
      <c r="D37" s="31"/>
    </row>
    <row r="38" spans="1:4" s="2" customFormat="1" ht="15">
      <c r="A38" s="31"/>
      <c r="B38" s="31"/>
      <c r="C38" s="31"/>
      <c r="D38" s="31"/>
    </row>
    <row r="39" spans="1:4" s="2" customFormat="1" ht="15">
      <c r="A39" s="31"/>
      <c r="B39" s="31"/>
      <c r="C39" s="31"/>
      <c r="D39" s="31"/>
    </row>
    <row r="40" spans="1:4" s="2" customFormat="1" ht="15">
      <c r="A40" s="31"/>
      <c r="B40" s="31"/>
      <c r="C40" s="31"/>
      <c r="D40" s="31"/>
    </row>
    <row r="41" spans="1:4" s="2" customFormat="1" ht="15">
      <c r="A41" s="31"/>
      <c r="B41" s="31"/>
      <c r="C41" s="31"/>
      <c r="D41" s="31"/>
    </row>
    <row r="42" spans="1:4" s="2" customFormat="1" ht="15">
      <c r="A42" s="31"/>
      <c r="B42" s="31"/>
      <c r="C42" s="31"/>
      <c r="D42" s="31"/>
    </row>
    <row r="43" spans="1:4" s="2" customFormat="1" ht="15">
      <c r="A43" s="31"/>
      <c r="B43" s="31"/>
      <c r="C43" s="31"/>
      <c r="D43" s="31"/>
    </row>
    <row r="44" spans="1:4" s="2" customFormat="1" ht="15">
      <c r="A44" s="31"/>
      <c r="B44" s="31"/>
      <c r="C44" s="31"/>
      <c r="D44" s="31"/>
    </row>
    <row r="45" spans="1:4" s="2" customFormat="1" ht="15">
      <c r="A45" s="31"/>
      <c r="B45" s="31"/>
      <c r="C45" s="31"/>
      <c r="D45" s="31"/>
    </row>
    <row r="46" spans="1:4" s="2" customFormat="1" ht="15">
      <c r="A46" s="31"/>
      <c r="B46" s="31"/>
      <c r="C46" s="31"/>
      <c r="D46" s="31"/>
    </row>
    <row r="47" spans="1:4" s="2" customFormat="1" ht="15">
      <c r="A47" s="31"/>
      <c r="B47" s="31"/>
      <c r="C47" s="31"/>
      <c r="D47" s="31"/>
    </row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</sheetData>
  <sheetProtection sheet="1" objects="1" scenarios="1"/>
  <mergeCells count="1">
    <mergeCell ref="A32:D3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Alpers</dc:creator>
  <cp:keywords/>
  <dc:description/>
  <cp:lastModifiedBy>Lars Alpers</cp:lastModifiedBy>
  <cp:lastPrinted>2019-01-12T13:06:32Z</cp:lastPrinted>
  <dcterms:created xsi:type="dcterms:W3CDTF">2018-07-27T08:29:06Z</dcterms:created>
  <dcterms:modified xsi:type="dcterms:W3CDTF">2019-02-15T15:24:13Z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